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ECE" lockStructure="1"/>
  <bookViews>
    <workbookView xWindow="480" yWindow="120" windowWidth="27870" windowHeight="12600"/>
  </bookViews>
  <sheets>
    <sheet name="Calculation-1" sheetId="1" r:id="rId1"/>
    <sheet name="Calculation-2" sheetId="3" r:id="rId2"/>
    <sheet name="Formulas" sheetId="2" r:id="rId3"/>
  </sheets>
  <calcPr calcId="145621"/>
</workbook>
</file>

<file path=xl/calcChain.xml><?xml version="1.0" encoding="utf-8"?>
<calcChain xmlns="http://schemas.openxmlformats.org/spreadsheetml/2006/main">
  <c r="F39" i="2" l="1"/>
  <c r="F40" i="2"/>
  <c r="H11" i="3"/>
  <c r="F31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G31" i="3" s="1"/>
  <c r="F29" i="3"/>
  <c r="F21" i="3"/>
  <c r="F20" i="3"/>
  <c r="F26" i="3" s="1"/>
  <c r="F19" i="3"/>
  <c r="H12" i="3"/>
  <c r="F22" i="3" l="1"/>
  <c r="F24" i="3" s="1"/>
  <c r="F23" i="3"/>
  <c r="F25" i="3"/>
  <c r="H11" i="1"/>
  <c r="F30" i="3" l="1"/>
  <c r="F28" i="3"/>
  <c r="F27" i="3"/>
  <c r="C53" i="1"/>
  <c r="C51" i="1"/>
  <c r="C49" i="1"/>
  <c r="C47" i="1"/>
  <c r="C45" i="1"/>
  <c r="C43" i="1"/>
  <c r="C41" i="1"/>
  <c r="C39" i="1"/>
  <c r="C37" i="1"/>
  <c r="C35" i="1"/>
  <c r="E53" i="3" l="1"/>
  <c r="F53" i="3" s="1"/>
  <c r="H53" i="3" s="1"/>
  <c r="G29" i="3"/>
  <c r="E38" i="3"/>
  <c r="G45" i="3"/>
  <c r="E43" i="3"/>
  <c r="F43" i="3" s="1"/>
  <c r="H43" i="3" s="1"/>
  <c r="G49" i="3"/>
  <c r="E34" i="3"/>
  <c r="F34" i="3" s="1"/>
  <c r="H34" i="3" s="1"/>
  <c r="G44" i="3"/>
  <c r="E42" i="3"/>
  <c r="G47" i="3"/>
  <c r="E45" i="3"/>
  <c r="F45" i="3" s="1"/>
  <c r="G40" i="3"/>
  <c r="E41" i="3"/>
  <c r="G46" i="3"/>
  <c r="G34" i="3"/>
  <c r="G52" i="3"/>
  <c r="G54" i="3"/>
  <c r="G53" i="3"/>
  <c r="E37" i="3"/>
  <c r="F37" i="3" s="1"/>
  <c r="H37" i="3" s="1"/>
  <c r="G51" i="3"/>
  <c r="G48" i="3"/>
  <c r="G50" i="3"/>
  <c r="G36" i="3"/>
  <c r="E39" i="3"/>
  <c r="F39" i="3" s="1"/>
  <c r="G43" i="3"/>
  <c r="E40" i="3"/>
  <c r="F40" i="3" s="1"/>
  <c r="H40" i="3" s="1"/>
  <c r="E52" i="3"/>
  <c r="F52" i="3" s="1"/>
  <c r="H52" i="3" s="1"/>
  <c r="E36" i="3"/>
  <c r="F36" i="3" s="1"/>
  <c r="G42" i="3"/>
  <c r="E51" i="3"/>
  <c r="F51" i="3" s="1"/>
  <c r="H51" i="3" s="1"/>
  <c r="E35" i="3"/>
  <c r="F35" i="3" s="1"/>
  <c r="H35" i="3" s="1"/>
  <c r="G41" i="3"/>
  <c r="E48" i="3"/>
  <c r="E50" i="3"/>
  <c r="G39" i="3"/>
  <c r="E49" i="3"/>
  <c r="F49" i="3" s="1"/>
  <c r="E46" i="3"/>
  <c r="G37" i="3"/>
  <c r="E47" i="3"/>
  <c r="F47" i="3" s="1"/>
  <c r="G35" i="3"/>
  <c r="E44" i="3"/>
  <c r="G38" i="3"/>
  <c r="E54" i="3"/>
  <c r="F54" i="3" s="1"/>
  <c r="H12" i="1"/>
  <c r="G55" i="3" l="1"/>
  <c r="F50" i="3"/>
  <c r="H50" i="3" s="1"/>
  <c r="F44" i="3"/>
  <c r="H44" i="3" s="1"/>
  <c r="F46" i="3"/>
  <c r="H46" i="3" s="1"/>
  <c r="F48" i="3"/>
  <c r="H48" i="3" s="1"/>
  <c r="F41" i="3"/>
  <c r="H41" i="3" s="1"/>
  <c r="F42" i="3"/>
  <c r="H42" i="3" s="1"/>
  <c r="F38" i="3"/>
  <c r="H38" i="3" s="1"/>
  <c r="H39" i="3"/>
  <c r="H54" i="3"/>
  <c r="H47" i="3"/>
  <c r="H45" i="3"/>
  <c r="H49" i="3"/>
  <c r="H36" i="3"/>
  <c r="G30" i="3"/>
  <c r="F21" i="1"/>
  <c r="F29" i="1"/>
  <c r="C36" i="1" l="1"/>
  <c r="C38" i="1"/>
  <c r="C40" i="1"/>
  <c r="C42" i="1"/>
  <c r="C44" i="1"/>
  <c r="C46" i="1"/>
  <c r="C48" i="1"/>
  <c r="C50" i="1"/>
  <c r="C52" i="1"/>
  <c r="C54" i="1"/>
  <c r="C34" i="1"/>
  <c r="F20" i="1"/>
  <c r="F19" i="1"/>
  <c r="F26" i="1" l="1"/>
  <c r="F22" i="1"/>
  <c r="F24" i="1" s="1"/>
  <c r="F23" i="1"/>
  <c r="F25" i="1"/>
  <c r="G31" i="1" l="1"/>
  <c r="F31" i="1" s="1"/>
  <c r="H31" i="1" s="1"/>
  <c r="F27" i="1"/>
  <c r="E37" i="1" s="1"/>
  <c r="F37" i="1" s="1"/>
  <c r="H37" i="1" s="1"/>
  <c r="G46" i="1" l="1"/>
  <c r="G52" i="1"/>
  <c r="G40" i="1"/>
  <c r="G42" i="1"/>
  <c r="G50" i="1"/>
  <c r="G34" i="1"/>
  <c r="G36" i="1"/>
  <c r="E42" i="1"/>
  <c r="F42" i="1" s="1"/>
  <c r="H42" i="1" s="1"/>
  <c r="G38" i="1"/>
  <c r="G54" i="1"/>
  <c r="E53" i="1"/>
  <c r="F53" i="1" s="1"/>
  <c r="H53" i="1" s="1"/>
  <c r="F30" i="1"/>
  <c r="G30" i="1" s="1"/>
  <c r="E52" i="1"/>
  <c r="F52" i="1" s="1"/>
  <c r="H52" i="1" s="1"/>
  <c r="E54" i="1"/>
  <c r="F54" i="1" s="1"/>
  <c r="H54" i="1" s="1"/>
  <c r="E43" i="1"/>
  <c r="F43" i="1" s="1"/>
  <c r="H43" i="1" s="1"/>
  <c r="G48" i="1"/>
  <c r="E50" i="1"/>
  <c r="F50" i="1" s="1"/>
  <c r="H50" i="1" s="1"/>
  <c r="E46" i="1"/>
  <c r="F46" i="1" s="1"/>
  <c r="H46" i="1" s="1"/>
  <c r="E49" i="1"/>
  <c r="F49" i="1" s="1"/>
  <c r="H49" i="1" s="1"/>
  <c r="E34" i="1"/>
  <c r="F34" i="1" s="1"/>
  <c r="H34" i="1" s="1"/>
  <c r="G39" i="1"/>
  <c r="G44" i="1"/>
  <c r="E44" i="1"/>
  <c r="F44" i="1" s="1"/>
  <c r="H44" i="1" s="1"/>
  <c r="E40" i="1"/>
  <c r="F40" i="1" s="1"/>
  <c r="H40" i="1" s="1"/>
  <c r="G53" i="1"/>
  <c r="E39" i="1"/>
  <c r="F39" i="1" s="1"/>
  <c r="H39" i="1" s="1"/>
  <c r="E36" i="1"/>
  <c r="F36" i="1" s="1"/>
  <c r="H36" i="1" s="1"/>
  <c r="E48" i="1"/>
  <c r="F48" i="1" s="1"/>
  <c r="H48" i="1" s="1"/>
  <c r="E38" i="1"/>
  <c r="F38" i="1" s="1"/>
  <c r="H38" i="1" s="1"/>
  <c r="G43" i="1"/>
  <c r="E45" i="1"/>
  <c r="F45" i="1" s="1"/>
  <c r="H45" i="1" s="1"/>
  <c r="G29" i="1"/>
  <c r="G35" i="1"/>
  <c r="E51" i="1"/>
  <c r="F51" i="1" s="1"/>
  <c r="H51" i="1" s="1"/>
  <c r="G49" i="1"/>
  <c r="E35" i="1"/>
  <c r="F35" i="1" s="1"/>
  <c r="H35" i="1" s="1"/>
  <c r="G47" i="1"/>
  <c r="G41" i="1"/>
  <c r="G45" i="1"/>
  <c r="E47" i="1"/>
  <c r="F47" i="1" s="1"/>
  <c r="H47" i="1" s="1"/>
  <c r="G51" i="1"/>
  <c r="G37" i="1"/>
  <c r="E41" i="1"/>
  <c r="F41" i="1" s="1"/>
  <c r="H41" i="1" s="1"/>
  <c r="F28" i="1" l="1"/>
  <c r="G55" i="1"/>
</calcChain>
</file>

<file path=xl/sharedStrings.xml><?xml version="1.0" encoding="utf-8"?>
<sst xmlns="http://schemas.openxmlformats.org/spreadsheetml/2006/main" count="262" uniqueCount="92">
  <si>
    <t>n</t>
  </si>
  <si>
    <t>l</t>
  </si>
  <si>
    <t>q</t>
  </si>
  <si>
    <t>x</t>
  </si>
  <si>
    <t>Geometrie</t>
  </si>
  <si>
    <t>Länge der Klebverbindung</t>
  </si>
  <si>
    <t>Breite der Gurte</t>
  </si>
  <si>
    <t>Breite der  Klebstreifen</t>
  </si>
  <si>
    <t>Dicke des oberen Guttes</t>
  </si>
  <si>
    <t>Dicke des unteren Gurtes</t>
  </si>
  <si>
    <t>Gurte</t>
  </si>
  <si>
    <t>Klebstreifen</t>
  </si>
  <si>
    <t>Dicke der Klebstreifen</t>
  </si>
  <si>
    <t>Materialkennwerte</t>
  </si>
  <si>
    <t>mm</t>
  </si>
  <si>
    <t>Elastizitäts-Modul oberer Gut</t>
  </si>
  <si>
    <t>Gleitmodul des Klebstreifen</t>
  </si>
  <si>
    <t>N/mm²</t>
  </si>
  <si>
    <r>
      <t>b</t>
    </r>
    <r>
      <rPr>
        <i/>
        <vertAlign val="subscript"/>
        <sz val="10"/>
        <color theme="1"/>
        <rFont val="Arial Narrow"/>
        <family val="2"/>
      </rPr>
      <t>g</t>
    </r>
  </si>
  <si>
    <r>
      <t>s</t>
    </r>
    <r>
      <rPr>
        <i/>
        <vertAlign val="subscript"/>
        <sz val="10"/>
        <color theme="1"/>
        <rFont val="Arial Narrow"/>
        <family val="2"/>
      </rPr>
      <t>o</t>
    </r>
  </si>
  <si>
    <r>
      <t>s</t>
    </r>
    <r>
      <rPr>
        <i/>
        <vertAlign val="subscript"/>
        <sz val="10"/>
        <color theme="1"/>
        <rFont val="Arial Narrow"/>
        <family val="2"/>
      </rPr>
      <t>u</t>
    </r>
  </si>
  <si>
    <r>
      <t>b</t>
    </r>
    <r>
      <rPr>
        <i/>
        <vertAlign val="subscript"/>
        <sz val="10"/>
        <color theme="1"/>
        <rFont val="Arial Narrow"/>
        <family val="2"/>
      </rPr>
      <t>k</t>
    </r>
  </si>
  <si>
    <r>
      <t>h</t>
    </r>
    <r>
      <rPr>
        <i/>
        <vertAlign val="subscript"/>
        <sz val="10"/>
        <color theme="1"/>
        <rFont val="Arial Narrow"/>
        <family val="2"/>
      </rPr>
      <t>k</t>
    </r>
  </si>
  <si>
    <r>
      <t>E</t>
    </r>
    <r>
      <rPr>
        <vertAlign val="subscript"/>
        <sz val="10"/>
        <color theme="1"/>
        <rFont val="Arial Narrow"/>
        <family val="2"/>
      </rPr>
      <t>o</t>
    </r>
  </si>
  <si>
    <r>
      <t>E</t>
    </r>
    <r>
      <rPr>
        <vertAlign val="subscript"/>
        <sz val="10"/>
        <color theme="1"/>
        <rFont val="Arial Narrow"/>
        <family val="2"/>
      </rPr>
      <t>u</t>
    </r>
  </si>
  <si>
    <t>mm²</t>
  </si>
  <si>
    <t>→</t>
  </si>
  <si>
    <t xml:space="preserve"> </t>
  </si>
  <si>
    <t>Koeffizient</t>
  </si>
  <si>
    <t>p</t>
  </si>
  <si>
    <t xml:space="preserve">Koeffizient </t>
  </si>
  <si>
    <t>ω</t>
  </si>
  <si>
    <t>1/m</t>
  </si>
  <si>
    <r>
      <t>.=1/q</t>
    </r>
    <r>
      <rPr>
        <vertAlign val="superscript"/>
        <sz val="10"/>
        <color theme="1"/>
        <rFont val="Arial Narrow"/>
        <family val="2"/>
      </rPr>
      <t>1/2</t>
    </r>
  </si>
  <si>
    <t>Kraft durch die Gurte</t>
  </si>
  <si>
    <r>
      <rPr>
        <i/>
        <sz val="10"/>
        <color theme="1"/>
        <rFont val="Arial Narrow"/>
        <family val="2"/>
      </rPr>
      <t>F</t>
    </r>
    <r>
      <rPr>
        <i/>
        <vertAlign val="subscript"/>
        <sz val="10"/>
        <color theme="1"/>
        <rFont val="Arial Narrow"/>
        <family val="2"/>
      </rPr>
      <t>max</t>
    </r>
  </si>
  <si>
    <t>N</t>
  </si>
  <si>
    <t>x/l</t>
  </si>
  <si>
    <t>Berechnung über die Gurtlänge</t>
  </si>
  <si>
    <t>Exponentfaktor</t>
  </si>
  <si>
    <t>1/mm²</t>
  </si>
  <si>
    <t>Querschnittfäche des oberen Gurtes</t>
  </si>
  <si>
    <t>Querschnittfläche des unteren Gurtes</t>
  </si>
  <si>
    <t>Klebfläche</t>
  </si>
  <si>
    <r>
      <t>.=b</t>
    </r>
    <r>
      <rPr>
        <i/>
        <vertAlign val="subscript"/>
        <sz val="10"/>
        <color theme="1"/>
        <rFont val="Arial Narrow"/>
        <family val="2"/>
      </rPr>
      <t>g</t>
    </r>
    <r>
      <rPr>
        <i/>
        <sz val="10"/>
        <color theme="1"/>
        <rFont val="Arial"/>
        <family val="2"/>
      </rPr>
      <t>·</t>
    </r>
    <r>
      <rPr>
        <i/>
        <sz val="10"/>
        <color theme="1"/>
        <rFont val="Arial Narrow"/>
        <family val="2"/>
      </rPr>
      <t>s</t>
    </r>
    <r>
      <rPr>
        <i/>
        <vertAlign val="subscript"/>
        <sz val="10"/>
        <color theme="1"/>
        <rFont val="Arial Narrow"/>
        <family val="2"/>
      </rPr>
      <t>o</t>
    </r>
  </si>
  <si>
    <r>
      <t>.=b</t>
    </r>
    <r>
      <rPr>
        <i/>
        <vertAlign val="subscript"/>
        <sz val="10"/>
        <color theme="1"/>
        <rFont val="Arial Narrow"/>
        <family val="2"/>
      </rPr>
      <t>g</t>
    </r>
    <r>
      <rPr>
        <i/>
        <sz val="10"/>
        <color theme="1"/>
        <rFont val="Arial"/>
        <family val="2"/>
      </rPr>
      <t>·</t>
    </r>
    <r>
      <rPr>
        <i/>
        <sz val="10"/>
        <color theme="1"/>
        <rFont val="Arial Narrow"/>
        <family val="2"/>
      </rPr>
      <t>s</t>
    </r>
    <r>
      <rPr>
        <i/>
        <vertAlign val="subscript"/>
        <sz val="10"/>
        <color theme="1"/>
        <rFont val="Arial Narrow"/>
        <family val="2"/>
      </rPr>
      <t>u</t>
    </r>
  </si>
  <si>
    <r>
      <t>.=n</t>
    </r>
    <r>
      <rPr>
        <i/>
        <sz val="10"/>
        <color theme="1"/>
        <rFont val="Arial"/>
        <family val="2"/>
      </rPr>
      <t>·</t>
    </r>
    <r>
      <rPr>
        <i/>
        <sz val="10"/>
        <color theme="1"/>
        <rFont val="Arial Narrow"/>
        <family val="2"/>
      </rPr>
      <t>b</t>
    </r>
    <r>
      <rPr>
        <i/>
        <vertAlign val="subscript"/>
        <sz val="10"/>
        <color theme="1"/>
        <rFont val="Arial Narrow"/>
        <family val="2"/>
      </rPr>
      <t>k</t>
    </r>
    <r>
      <rPr>
        <i/>
        <sz val="10"/>
        <color theme="1"/>
        <rFont val="Arial"/>
        <family val="2"/>
      </rPr>
      <t>·</t>
    </r>
    <r>
      <rPr>
        <i/>
        <sz val="10"/>
        <color theme="1"/>
        <rFont val="Arial Narrow"/>
        <family val="2"/>
      </rPr>
      <t>l</t>
    </r>
  </si>
  <si>
    <r>
      <t>A</t>
    </r>
    <r>
      <rPr>
        <i/>
        <vertAlign val="subscript"/>
        <sz val="10"/>
        <color theme="1"/>
        <rFont val="Arial Narrow"/>
        <family val="2"/>
      </rPr>
      <t>o</t>
    </r>
  </si>
  <si>
    <r>
      <t>A</t>
    </r>
    <r>
      <rPr>
        <i/>
        <vertAlign val="subscript"/>
        <sz val="10"/>
        <color theme="1"/>
        <rFont val="Arial Narrow"/>
        <family val="2"/>
      </rPr>
      <t>u</t>
    </r>
  </si>
  <si>
    <r>
      <t>A</t>
    </r>
    <r>
      <rPr>
        <i/>
        <vertAlign val="subscript"/>
        <sz val="10"/>
        <color theme="1"/>
        <rFont val="Arial Narrow"/>
        <family val="2"/>
      </rPr>
      <t>k</t>
    </r>
  </si>
  <si>
    <t>Rechen- u. Kontrollgrößen</t>
  </si>
  <si>
    <t>Max. Zugspannung im oberenGurt</t>
  </si>
  <si>
    <t>Max. Zugspannung im unterenGurt</t>
  </si>
  <si>
    <r>
      <t>σ</t>
    </r>
    <r>
      <rPr>
        <i/>
        <vertAlign val="subscript"/>
        <sz val="10"/>
        <color theme="1"/>
        <rFont val="Arial Narrow"/>
        <family val="2"/>
      </rPr>
      <t>omax</t>
    </r>
  </si>
  <si>
    <r>
      <t>σ</t>
    </r>
    <r>
      <rPr>
        <i/>
        <vertAlign val="subscript"/>
        <sz val="10"/>
        <color theme="1"/>
        <rFont val="Arial Narrow"/>
        <family val="2"/>
      </rPr>
      <t>umax</t>
    </r>
  </si>
  <si>
    <r>
      <rPr>
        <i/>
        <sz val="10"/>
        <color theme="1"/>
        <rFont val="Symbol"/>
        <family val="1"/>
        <charset val="2"/>
      </rPr>
      <t>t</t>
    </r>
    <r>
      <rPr>
        <i/>
        <vertAlign val="subscript"/>
        <sz val="10"/>
        <color theme="1"/>
        <rFont val="Arial Narrow"/>
        <family val="2"/>
      </rPr>
      <t>km</t>
    </r>
  </si>
  <si>
    <t>Anzahl der Klebsteifen (ganzzahlig)</t>
  </si>
  <si>
    <r>
      <t xml:space="preserve">        n</t>
    </r>
    <r>
      <rPr>
        <i/>
        <sz val="10"/>
        <color theme="1"/>
        <rFont val="Arial"/>
        <family val="2"/>
      </rPr>
      <t>·</t>
    </r>
    <r>
      <rPr>
        <i/>
        <sz val="10"/>
        <color theme="1"/>
        <rFont val="Arial Narrow"/>
        <family val="2"/>
      </rPr>
      <t>b</t>
    </r>
    <r>
      <rPr>
        <i/>
        <vertAlign val="subscript"/>
        <sz val="10"/>
        <color theme="1"/>
        <rFont val="Arial Narrow"/>
        <family val="2"/>
      </rPr>
      <t>k</t>
    </r>
    <r>
      <rPr>
        <i/>
        <sz val="10"/>
        <color theme="1"/>
        <rFont val="Arial Narrow"/>
        <family val="2"/>
      </rPr>
      <t>=</t>
    </r>
  </si>
  <si>
    <t xml:space="preserve">   </t>
  </si>
  <si>
    <r>
      <t>σ</t>
    </r>
    <r>
      <rPr>
        <i/>
        <vertAlign val="subscript"/>
        <sz val="10"/>
        <color theme="1"/>
        <rFont val="Arial Narrow"/>
        <family val="2"/>
      </rPr>
      <t>max</t>
    </r>
  </si>
  <si>
    <t>dimensionslose Darstellung</t>
  </si>
  <si>
    <t xml:space="preserve">  </t>
  </si>
  <si>
    <r>
      <t>σ</t>
    </r>
    <r>
      <rPr>
        <b/>
        <i/>
        <vertAlign val="subscript"/>
        <sz val="10"/>
        <color rgb="FF0070C0"/>
        <rFont val="Arial Narrow"/>
        <family val="2"/>
      </rPr>
      <t>o</t>
    </r>
    <r>
      <rPr>
        <b/>
        <i/>
        <sz val="10"/>
        <color rgb="FF0070C0"/>
        <rFont val="Arial Narrow"/>
        <family val="2"/>
      </rPr>
      <t>/σ</t>
    </r>
    <r>
      <rPr>
        <b/>
        <i/>
        <vertAlign val="subscript"/>
        <sz val="10"/>
        <color rgb="FF0070C0"/>
        <rFont val="Arial Narrow"/>
        <family val="2"/>
      </rPr>
      <t>max</t>
    </r>
  </si>
  <si>
    <r>
      <t>σ</t>
    </r>
    <r>
      <rPr>
        <b/>
        <i/>
        <vertAlign val="subscript"/>
        <sz val="10"/>
        <color rgb="FFC00000"/>
        <rFont val="Arial Narrow"/>
        <family val="2"/>
      </rPr>
      <t>u</t>
    </r>
    <r>
      <rPr>
        <b/>
        <i/>
        <sz val="10"/>
        <color rgb="FFC00000"/>
        <rFont val="Arial Narrow"/>
        <family val="2"/>
      </rPr>
      <t>/σ</t>
    </r>
    <r>
      <rPr>
        <b/>
        <i/>
        <vertAlign val="subscript"/>
        <sz val="10"/>
        <color rgb="FFC00000"/>
        <rFont val="Arial Narrow"/>
        <family val="2"/>
      </rPr>
      <t>max</t>
    </r>
  </si>
  <si>
    <r>
      <t>G</t>
    </r>
    <r>
      <rPr>
        <vertAlign val="subscript"/>
        <sz val="10"/>
        <color theme="1"/>
        <rFont val="Arial Narrow"/>
        <family val="2"/>
      </rPr>
      <t>k</t>
    </r>
  </si>
  <si>
    <r>
      <t>n</t>
    </r>
    <r>
      <rPr>
        <i/>
        <sz val="9"/>
        <color theme="1"/>
        <rFont val="Arial"/>
        <family val="2"/>
      </rPr>
      <t>·</t>
    </r>
    <r>
      <rPr>
        <i/>
        <sz val="9"/>
        <color theme="1"/>
        <rFont val="Arial Narrow"/>
        <family val="2"/>
      </rPr>
      <t>b</t>
    </r>
    <r>
      <rPr>
        <i/>
        <vertAlign val="subscript"/>
        <sz val="9"/>
        <color theme="1"/>
        <rFont val="Arial Narrow"/>
        <family val="2"/>
      </rPr>
      <t>k</t>
    </r>
    <r>
      <rPr>
        <i/>
        <sz val="9"/>
        <color theme="1"/>
        <rFont val="Arial Narrow"/>
        <family val="2"/>
      </rPr>
      <t xml:space="preserve"> ≤ b</t>
    </r>
    <r>
      <rPr>
        <i/>
        <vertAlign val="subscript"/>
        <sz val="9"/>
        <color theme="1"/>
        <rFont val="Arial Narrow"/>
        <family val="2"/>
      </rPr>
      <t>g</t>
    </r>
    <r>
      <rPr>
        <i/>
        <sz val="9"/>
        <color theme="1"/>
        <rFont val="Arial Narrow"/>
        <family val="2"/>
      </rPr>
      <t>=</t>
    </r>
  </si>
  <si>
    <r>
      <t xml:space="preserve">input  </t>
    </r>
    <r>
      <rPr>
        <b/>
        <sz val="10"/>
        <color rgb="FFFF0000"/>
        <rFont val="Arial"/>
        <family val="2"/>
      </rPr>
      <t>↓</t>
    </r>
    <r>
      <rPr>
        <b/>
        <sz val="10"/>
        <color rgb="FFFF0000"/>
        <rFont val="Arial Narrow"/>
        <family val="2"/>
      </rPr>
      <t xml:space="preserve"> </t>
    </r>
  </si>
  <si>
    <t>Absolute max. Zugspannung</t>
  </si>
  <si>
    <r>
      <t>.=F</t>
    </r>
    <r>
      <rPr>
        <i/>
        <vertAlign val="subscript"/>
        <sz val="10"/>
        <color theme="1"/>
        <rFont val="Arial Narrow"/>
        <family val="2"/>
      </rPr>
      <t>max</t>
    </r>
    <r>
      <rPr>
        <i/>
        <sz val="10"/>
        <color theme="1"/>
        <rFont val="Arial Narrow"/>
        <family val="2"/>
      </rPr>
      <t>/A</t>
    </r>
    <r>
      <rPr>
        <i/>
        <vertAlign val="subscript"/>
        <sz val="10"/>
        <color theme="1"/>
        <rFont val="Arial Narrow"/>
        <family val="2"/>
      </rPr>
      <t>o</t>
    </r>
  </si>
  <si>
    <r>
      <t>.=F</t>
    </r>
    <r>
      <rPr>
        <i/>
        <vertAlign val="subscript"/>
        <sz val="10"/>
        <color theme="1"/>
        <rFont val="Arial Narrow"/>
        <family val="2"/>
      </rPr>
      <t>max</t>
    </r>
    <r>
      <rPr>
        <i/>
        <sz val="10"/>
        <color theme="1"/>
        <rFont val="Arial Narrow"/>
        <family val="2"/>
      </rPr>
      <t>/A</t>
    </r>
    <r>
      <rPr>
        <i/>
        <vertAlign val="subscript"/>
        <sz val="10"/>
        <color theme="1"/>
        <rFont val="Arial Narrow"/>
        <family val="2"/>
      </rPr>
      <t>u</t>
    </r>
  </si>
  <si>
    <r>
      <t>.=F</t>
    </r>
    <r>
      <rPr>
        <i/>
        <vertAlign val="subscript"/>
        <sz val="10"/>
        <color theme="1"/>
        <rFont val="Arial Narrow"/>
        <family val="2"/>
      </rPr>
      <t>max</t>
    </r>
    <r>
      <rPr>
        <i/>
        <sz val="10"/>
        <color theme="1"/>
        <rFont val="Arial Narrow"/>
        <family val="2"/>
      </rPr>
      <t>/A</t>
    </r>
    <r>
      <rPr>
        <i/>
        <vertAlign val="subscript"/>
        <sz val="10"/>
        <color theme="1"/>
        <rFont val="Arial Narrow"/>
        <family val="2"/>
      </rPr>
      <t>k</t>
    </r>
  </si>
  <si>
    <r>
      <t>.=Max(F</t>
    </r>
    <r>
      <rPr>
        <i/>
        <vertAlign val="subscript"/>
        <sz val="9"/>
        <color theme="1"/>
        <rFont val="Arial Narrow"/>
        <family val="2"/>
      </rPr>
      <t>max&gt;</t>
    </r>
    <r>
      <rPr>
        <i/>
        <sz val="9"/>
        <color theme="1"/>
        <rFont val="Arial Narrow"/>
        <family val="2"/>
      </rPr>
      <t>/A</t>
    </r>
    <r>
      <rPr>
        <i/>
        <vertAlign val="subscript"/>
        <sz val="9"/>
        <color theme="1"/>
        <rFont val="Arial Narrow"/>
        <family val="2"/>
      </rPr>
      <t>o/u</t>
    </r>
    <r>
      <rPr>
        <i/>
        <sz val="9"/>
        <color theme="1"/>
        <rFont val="Arial Narrow"/>
        <family val="2"/>
      </rPr>
      <t>)</t>
    </r>
  </si>
  <si>
    <r>
      <t>x(</t>
    </r>
    <r>
      <rPr>
        <i/>
        <sz val="10"/>
        <color theme="1"/>
        <rFont val="Symbol"/>
        <family val="1"/>
        <charset val="2"/>
      </rPr>
      <t>t</t>
    </r>
    <r>
      <rPr>
        <i/>
        <vertAlign val="subscript"/>
        <sz val="10"/>
        <color theme="1"/>
        <rFont val="Arial Narrow"/>
        <family val="2"/>
      </rPr>
      <t>min</t>
    </r>
    <r>
      <rPr>
        <i/>
        <sz val="10"/>
        <color theme="1"/>
        <rFont val="Arial Narrow"/>
        <family val="2"/>
      </rPr>
      <t>)</t>
    </r>
  </si>
  <si>
    <t>Lage für minimale Scherspannung</t>
  </si>
  <si>
    <t>mittlere Scherspannung in der Klebschicht</t>
  </si>
  <si>
    <r>
      <rPr>
        <i/>
        <sz val="10"/>
        <color theme="1"/>
        <rFont val="Symbol"/>
        <family val="1"/>
        <charset val="2"/>
      </rPr>
      <t>t</t>
    </r>
    <r>
      <rPr>
        <i/>
        <vertAlign val="subscript"/>
        <sz val="10"/>
        <color theme="1"/>
        <rFont val="Arial Narrow"/>
        <family val="2"/>
      </rPr>
      <t>min</t>
    </r>
  </si>
  <si>
    <r>
      <t>t</t>
    </r>
    <r>
      <rPr>
        <vertAlign val="subscript"/>
        <sz val="8"/>
        <color theme="0" tint="-0.499984740745262"/>
        <rFont val="Arial"/>
        <family val="2"/>
      </rPr>
      <t>min</t>
    </r>
    <r>
      <rPr>
        <sz val="8"/>
        <color theme="0" tint="-0.499984740745262"/>
        <rFont val="Symbol"/>
        <family val="1"/>
        <charset val="2"/>
      </rPr>
      <t>/</t>
    </r>
    <r>
      <rPr>
        <sz val="10"/>
        <color theme="0" tint="-0.499984740745262"/>
        <rFont val="Arial Narrow"/>
        <family val="2"/>
      </rPr>
      <t>σ</t>
    </r>
    <r>
      <rPr>
        <vertAlign val="subscript"/>
        <sz val="8"/>
        <color theme="0" tint="-0.499984740745262"/>
        <rFont val="Arial Narrow"/>
        <family val="2"/>
      </rPr>
      <t>max</t>
    </r>
  </si>
  <si>
    <r>
      <rPr>
        <sz val="8"/>
        <color theme="0" tint="-0.499984740745262"/>
        <rFont val="Symbol"/>
        <family val="1"/>
        <charset val="2"/>
      </rPr>
      <t>t</t>
    </r>
    <r>
      <rPr>
        <vertAlign val="subscript"/>
        <sz val="8"/>
        <color theme="0" tint="-0.499984740745262"/>
        <rFont val="Arial Narrow"/>
        <family val="2"/>
      </rPr>
      <t>m</t>
    </r>
    <r>
      <rPr>
        <sz val="8"/>
        <color theme="0" tint="-0.499984740745262"/>
        <rFont val="Arial Narrow"/>
        <family val="2"/>
      </rPr>
      <t>/σ</t>
    </r>
    <r>
      <rPr>
        <vertAlign val="subscript"/>
        <sz val="8"/>
        <color theme="0" tint="-0.499984740745262"/>
        <rFont val="Arial Narrow"/>
        <family val="2"/>
      </rPr>
      <t>max</t>
    </r>
  </si>
  <si>
    <r>
      <rPr>
        <b/>
        <sz val="10"/>
        <color rgb="FF00B050"/>
        <rFont val="Symbol"/>
        <family val="1"/>
        <charset val="2"/>
      </rPr>
      <t>t</t>
    </r>
    <r>
      <rPr>
        <b/>
        <vertAlign val="subscript"/>
        <sz val="10"/>
        <color rgb="FF00B050"/>
        <rFont val="Arial Narrow"/>
        <family val="2"/>
      </rPr>
      <t>k</t>
    </r>
    <r>
      <rPr>
        <b/>
        <sz val="10"/>
        <color rgb="FF00B050"/>
        <rFont val="Arial Narrow"/>
        <family val="2"/>
      </rPr>
      <t>/σ</t>
    </r>
    <r>
      <rPr>
        <b/>
        <vertAlign val="subscript"/>
        <sz val="10"/>
        <color rgb="FF00B050"/>
        <rFont val="Arial Narrow"/>
        <family val="2"/>
      </rPr>
      <t>max</t>
    </r>
  </si>
  <si>
    <r>
      <rPr>
        <sz val="10"/>
        <color theme="1"/>
        <rFont val="Symbol"/>
        <family val="1"/>
        <charset val="2"/>
      </rPr>
      <t>t</t>
    </r>
    <r>
      <rPr>
        <i/>
        <vertAlign val="subscript"/>
        <sz val="10"/>
        <color theme="1"/>
        <rFont val="Arial Narrow"/>
        <family val="2"/>
      </rPr>
      <t>max</t>
    </r>
  </si>
  <si>
    <r>
      <t>|σ</t>
    </r>
    <r>
      <rPr>
        <b/>
        <i/>
        <vertAlign val="subscript"/>
        <sz val="10"/>
        <color rgb="FFFF5050"/>
        <rFont val="Arial Narrow"/>
        <family val="2"/>
      </rPr>
      <t>u</t>
    </r>
    <r>
      <rPr>
        <b/>
        <i/>
        <sz val="10"/>
        <color rgb="FFFF5050"/>
        <rFont val="Arial Narrow"/>
        <family val="2"/>
      </rPr>
      <t>/σ</t>
    </r>
    <r>
      <rPr>
        <b/>
        <i/>
        <vertAlign val="subscript"/>
        <sz val="10"/>
        <color rgb="FFFF5050"/>
        <rFont val="Arial Narrow"/>
        <family val="2"/>
      </rPr>
      <t>max</t>
    </r>
    <r>
      <rPr>
        <b/>
        <i/>
        <sz val="10"/>
        <color rgb="FFFF5050"/>
        <rFont val="Arial Narrow"/>
        <family val="2"/>
      </rPr>
      <t>|</t>
    </r>
  </si>
  <si>
    <r>
      <t>Max</t>
    </r>
    <r>
      <rPr>
        <sz val="12"/>
        <color theme="1"/>
        <rFont val="Symbol"/>
        <family val="1"/>
        <charset val="2"/>
      </rPr>
      <t xml:space="preserve"> t</t>
    </r>
    <r>
      <rPr>
        <sz val="9"/>
        <color theme="1"/>
        <rFont val="Arial Narrow"/>
        <family val="2"/>
      </rPr>
      <t>(x)</t>
    </r>
  </si>
  <si>
    <r>
      <t>.=Min</t>
    </r>
    <r>
      <rPr>
        <sz val="12"/>
        <color theme="1"/>
        <rFont val="Symbol"/>
        <family val="1"/>
        <charset val="2"/>
      </rPr>
      <t xml:space="preserve"> t</t>
    </r>
    <r>
      <rPr>
        <sz val="9"/>
        <color theme="1"/>
        <rFont val="Arial Narrow"/>
        <family val="2"/>
      </rPr>
      <t>(x)</t>
    </r>
  </si>
  <si>
    <t>Max. Scherspannung</t>
  </si>
  <si>
    <t>mittlere Scherspannung (Klebschicht)</t>
  </si>
  <si>
    <t>Min. Scherspannung</t>
  </si>
  <si>
    <t>Check</t>
  </si>
  <si>
    <r>
      <t>.=Max(|F</t>
    </r>
    <r>
      <rPr>
        <i/>
        <vertAlign val="subscript"/>
        <sz val="9"/>
        <color theme="1"/>
        <rFont val="Arial Narrow"/>
        <family val="2"/>
      </rPr>
      <t>max&gt;</t>
    </r>
    <r>
      <rPr>
        <i/>
        <sz val="9"/>
        <color theme="1"/>
        <rFont val="Arial Narrow"/>
        <family val="2"/>
      </rPr>
      <t>/A</t>
    </r>
    <r>
      <rPr>
        <i/>
        <vertAlign val="subscript"/>
        <sz val="9"/>
        <color theme="1"/>
        <rFont val="Arial Narrow"/>
        <family val="2"/>
      </rPr>
      <t>o/u</t>
    </r>
    <r>
      <rPr>
        <i/>
        <sz val="9"/>
        <color theme="1"/>
        <rFont val="Arial Narrow"/>
        <family val="2"/>
      </rPr>
      <t>|)</t>
    </r>
  </si>
  <si>
    <t>Klebverbindung - 2 / Adhesive bond - 2</t>
  </si>
  <si>
    <t>Klebverbindung - 1 / Adhesive bond - 1</t>
  </si>
  <si>
    <t>cosh(0)=</t>
  </si>
  <si>
    <r>
      <t>cosh(2</t>
    </r>
    <r>
      <rPr>
        <sz val="10"/>
        <color theme="1"/>
        <rFont val="Symbol"/>
        <family val="1"/>
        <charset val="2"/>
      </rPr>
      <t>p</t>
    </r>
    <r>
      <rPr>
        <sz val="10"/>
        <color theme="1"/>
        <rFont val="Arial Narrow"/>
        <family val="2"/>
      </rPr>
      <t>)=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</si>
</sst>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.0000"/>
    <numFmt numFmtId="166" formatCode="0.000E+00"/>
    <numFmt numFmtId="167" formatCode="0.0000E+00"/>
    <numFmt numFmtId="168" formatCode="0.000"/>
    <numFmt numFmtId="169" formatCode="#,##0.0"/>
  </numFmts>
  <fonts count="41" x14ac:knownFonts="1">
    <font>
      <sz val="10"/>
      <color theme="1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i/>
      <vertAlign val="subscript"/>
      <sz val="10"/>
      <color theme="1"/>
      <name val="Arial Narrow"/>
      <family val="2"/>
    </font>
    <font>
      <vertAlign val="subscript"/>
      <sz val="10"/>
      <color theme="1"/>
      <name val="Arial Narrow"/>
      <family val="2"/>
    </font>
    <font>
      <vertAlign val="superscript"/>
      <sz val="10"/>
      <color theme="1"/>
      <name val="Arial Narrow"/>
      <family val="2"/>
    </font>
    <font>
      <i/>
      <sz val="10"/>
      <color theme="1"/>
      <name val="Arial"/>
      <family val="2"/>
    </font>
    <font>
      <b/>
      <sz val="10"/>
      <color rgb="FFFF0000"/>
      <name val="Arial"/>
      <family val="2"/>
    </font>
    <font>
      <b/>
      <i/>
      <sz val="10"/>
      <color theme="1"/>
      <name val="Arial Narrow"/>
      <family val="2"/>
    </font>
    <font>
      <i/>
      <sz val="10"/>
      <color theme="1"/>
      <name val="Symbol"/>
      <family val="1"/>
      <charset val="2"/>
    </font>
    <font>
      <i/>
      <sz val="9"/>
      <color theme="1"/>
      <name val="Arial Narrow"/>
      <family val="2"/>
    </font>
    <font>
      <i/>
      <vertAlign val="subscript"/>
      <sz val="9"/>
      <color theme="1"/>
      <name val="Arial Narrow"/>
      <family val="2"/>
    </font>
    <font>
      <b/>
      <sz val="10"/>
      <color rgb="FF00B050"/>
      <name val="Arial Narrow"/>
      <family val="2"/>
    </font>
    <font>
      <b/>
      <sz val="10"/>
      <color rgb="FF00B050"/>
      <name val="Symbol"/>
      <family val="1"/>
      <charset val="2"/>
    </font>
    <font>
      <b/>
      <vertAlign val="subscript"/>
      <sz val="10"/>
      <color rgb="FF00B050"/>
      <name val="Arial Narrow"/>
      <family val="2"/>
    </font>
    <font>
      <b/>
      <i/>
      <sz val="10"/>
      <color rgb="FF0070C0"/>
      <name val="Arial Narrow"/>
      <family val="2"/>
    </font>
    <font>
      <b/>
      <i/>
      <vertAlign val="subscript"/>
      <sz val="10"/>
      <color rgb="FF0070C0"/>
      <name val="Arial Narrow"/>
      <family val="2"/>
    </font>
    <font>
      <b/>
      <i/>
      <sz val="10"/>
      <color rgb="FFC00000"/>
      <name val="Arial Narrow"/>
      <family val="2"/>
    </font>
    <font>
      <b/>
      <i/>
      <vertAlign val="subscript"/>
      <sz val="10"/>
      <color rgb="FFC00000"/>
      <name val="Arial Narrow"/>
      <family val="2"/>
    </font>
    <font>
      <sz val="10"/>
      <color rgb="FFC00000"/>
      <name val="Arial Narrow"/>
      <family val="2"/>
    </font>
    <font>
      <sz val="10"/>
      <color rgb="FF0062AC"/>
      <name val="Arial Narrow"/>
      <family val="2"/>
    </font>
    <font>
      <b/>
      <i/>
      <sz val="10"/>
      <color rgb="FFFF5050"/>
      <name val="Arial Narrow"/>
      <family val="2"/>
    </font>
    <font>
      <b/>
      <i/>
      <vertAlign val="subscript"/>
      <sz val="10"/>
      <color rgb="FFFF5050"/>
      <name val="Arial Narrow"/>
      <family val="2"/>
    </font>
    <font>
      <sz val="10"/>
      <color rgb="FFFF5050"/>
      <name val="Arial Narrow"/>
      <family val="2"/>
    </font>
    <font>
      <i/>
      <sz val="9"/>
      <color theme="1"/>
      <name val="Arial"/>
      <family val="2"/>
    </font>
    <font>
      <b/>
      <sz val="10"/>
      <color theme="4" tint="-0.499984740745262"/>
      <name val="Arial Narrow"/>
      <family val="2"/>
    </font>
    <font>
      <sz val="6"/>
      <color theme="0" tint="-0.499984740745262"/>
      <name val="Arial Narrow"/>
      <family val="2"/>
    </font>
    <font>
      <sz val="10"/>
      <color theme="0" tint="-0.499984740745262"/>
      <name val="Arial Narrow"/>
      <family val="2"/>
    </font>
    <font>
      <sz val="8"/>
      <color theme="0" tint="-0.499984740745262"/>
      <name val="Arial Narrow"/>
      <family val="2"/>
    </font>
    <font>
      <sz val="8"/>
      <color theme="0" tint="-0.499984740745262"/>
      <name val="Symbol"/>
      <family val="1"/>
      <charset val="2"/>
    </font>
    <font>
      <vertAlign val="subscript"/>
      <sz val="8"/>
      <color theme="0" tint="-0.499984740745262"/>
      <name val="Arial"/>
      <family val="2"/>
    </font>
    <font>
      <vertAlign val="subscript"/>
      <sz val="8"/>
      <color theme="0" tint="-0.499984740745262"/>
      <name val="Arial Narrow"/>
      <family val="2"/>
    </font>
    <font>
      <sz val="6"/>
      <color theme="0" tint="-0.34998626667073579"/>
      <name val="Arial Narrow"/>
      <family val="2"/>
    </font>
    <font>
      <sz val="10"/>
      <color theme="1"/>
      <name val="Symbol"/>
      <family val="1"/>
      <charset val="2"/>
    </font>
    <font>
      <sz val="6"/>
      <color theme="1"/>
      <name val="Arial Narrow"/>
      <family val="2"/>
    </font>
    <font>
      <sz val="9"/>
      <color theme="1"/>
      <name val="Arial Narrow"/>
      <family val="2"/>
    </font>
    <font>
      <sz val="12"/>
      <color theme="1"/>
      <name val="Symbol"/>
      <family val="1"/>
      <charset val="2"/>
    </font>
    <font>
      <b/>
      <sz val="14"/>
      <color theme="4" tint="-0.249977111117893"/>
      <name val="Arial Narrow"/>
      <family val="2"/>
    </font>
    <font>
      <sz val="14"/>
      <color theme="4" tint="-0.249977111117893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2" xfId="0" applyFill="1" applyBorder="1"/>
    <xf numFmtId="0" fontId="3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3" fillId="3" borderId="5" xfId="0" applyFont="1" applyFill="1" applyBorder="1"/>
    <xf numFmtId="0" fontId="3" fillId="4" borderId="7" xfId="0" applyFont="1" applyFill="1" applyBorder="1" applyAlignment="1">
      <alignment horizontal="left" indent="1"/>
    </xf>
    <xf numFmtId="0" fontId="0" fillId="4" borderId="8" xfId="0" applyFont="1" applyFill="1" applyBorder="1" applyAlignment="1">
      <alignment horizontal="left" indent="2"/>
    </xf>
    <xf numFmtId="0" fontId="0" fillId="4" borderId="8" xfId="0" applyFill="1" applyBorder="1" applyAlignment="1">
      <alignment horizontal="left" indent="2"/>
    </xf>
    <xf numFmtId="0" fontId="3" fillId="5" borderId="7" xfId="0" applyFont="1" applyFill="1" applyBorder="1" applyAlignment="1">
      <alignment horizontal="left" indent="1"/>
    </xf>
    <xf numFmtId="0" fontId="0" fillId="5" borderId="8" xfId="0" applyFill="1" applyBorder="1" applyAlignment="1">
      <alignment horizontal="left" indent="2"/>
    </xf>
    <xf numFmtId="0" fontId="0" fillId="6" borderId="8" xfId="0" applyFill="1" applyBorder="1" applyAlignment="1">
      <alignment horizontal="left" indent="2"/>
    </xf>
    <xf numFmtId="0" fontId="0" fillId="6" borderId="10" xfId="0" applyFill="1" applyBorder="1" applyAlignment="1">
      <alignment horizontal="left" indent="2"/>
    </xf>
    <xf numFmtId="0" fontId="0" fillId="6" borderId="11" xfId="0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0" fillId="0" borderId="8" xfId="0" applyBorder="1" applyAlignment="1">
      <alignment horizontal="left" indent="1"/>
    </xf>
    <xf numFmtId="0" fontId="3" fillId="0" borderId="3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Border="1"/>
    <xf numFmtId="0" fontId="3" fillId="6" borderId="13" xfId="0" applyFont="1" applyFill="1" applyBorder="1" applyAlignment="1">
      <alignment horizontal="left"/>
    </xf>
    <xf numFmtId="0" fontId="0" fillId="6" borderId="14" xfId="0" applyFill="1" applyBorder="1" applyAlignment="1">
      <alignment horizontal="center"/>
    </xf>
    <xf numFmtId="0" fontId="0" fillId="6" borderId="14" xfId="0" applyFill="1" applyBorder="1"/>
    <xf numFmtId="0" fontId="3" fillId="6" borderId="14" xfId="0" applyFon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0" fillId="0" borderId="15" xfId="0" applyBorder="1"/>
    <xf numFmtId="0" fontId="0" fillId="0" borderId="18" xfId="0" applyBorder="1"/>
    <xf numFmtId="0" fontId="0" fillId="0" borderId="0" xfId="0" applyAlignment="1">
      <alignment horizontal="right"/>
    </xf>
    <xf numFmtId="165" fontId="0" fillId="6" borderId="1" xfId="0" applyNumberFormat="1" applyFill="1" applyBorder="1" applyAlignment="1">
      <alignment horizontal="center"/>
    </xf>
    <xf numFmtId="11" fontId="0" fillId="0" borderId="0" xfId="0" applyNumberFormat="1"/>
    <xf numFmtId="165" fontId="21" fillId="6" borderId="1" xfId="0" applyNumberFormat="1" applyFont="1" applyFill="1" applyBorder="1" applyAlignment="1">
      <alignment horizontal="center"/>
    </xf>
    <xf numFmtId="165" fontId="22" fillId="6" borderId="1" xfId="0" applyNumberFormat="1" applyFont="1" applyFill="1" applyBorder="1" applyAlignment="1">
      <alignment horizontal="center"/>
    </xf>
    <xf numFmtId="0" fontId="3" fillId="2" borderId="8" xfId="0" applyFont="1" applyFill="1" applyBorder="1"/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0" fillId="0" borderId="17" xfId="0" applyNumberFormat="1" applyBorder="1" applyAlignment="1">
      <alignment horizontal="left"/>
    </xf>
    <xf numFmtId="164" fontId="0" fillId="0" borderId="16" xfId="0" applyNumberFormat="1" applyBorder="1" applyAlignment="1">
      <alignment horizontal="left"/>
    </xf>
    <xf numFmtId="0" fontId="0" fillId="0" borderId="10" xfId="0" applyBorder="1" applyAlignment="1">
      <alignment horizontal="left" indent="1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2" fontId="1" fillId="5" borderId="23" xfId="0" applyNumberFormat="1" applyFont="1" applyFill="1" applyBorder="1" applyAlignment="1" applyProtection="1">
      <alignment horizontal="right" indent="1"/>
      <protection locked="0"/>
    </xf>
    <xf numFmtId="1" fontId="1" fillId="5" borderId="23" xfId="0" applyNumberFormat="1" applyFont="1" applyFill="1" applyBorder="1" applyAlignment="1" applyProtection="1">
      <alignment horizontal="center"/>
      <protection locked="0"/>
    </xf>
    <xf numFmtId="0" fontId="10" fillId="7" borderId="19" xfId="0" applyFont="1" applyFill="1" applyBorder="1" applyAlignment="1">
      <alignment horizontal="center"/>
    </xf>
    <xf numFmtId="0" fontId="17" fillId="7" borderId="19" xfId="0" applyFont="1" applyFill="1" applyBorder="1" applyAlignment="1">
      <alignment horizontal="center"/>
    </xf>
    <xf numFmtId="0" fontId="19" fillId="7" borderId="19" xfId="0" applyFont="1" applyFill="1" applyBorder="1" applyAlignment="1">
      <alignment horizontal="center"/>
    </xf>
    <xf numFmtId="0" fontId="14" fillId="7" borderId="19" xfId="0" applyFont="1" applyFill="1" applyBorder="1" applyAlignment="1">
      <alignment horizontal="center"/>
    </xf>
    <xf numFmtId="2" fontId="10" fillId="7" borderId="19" xfId="0" applyNumberFormat="1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6" fillId="0" borderId="0" xfId="0" applyFont="1"/>
    <xf numFmtId="0" fontId="36" fillId="0" borderId="20" xfId="0" applyFont="1" applyBorder="1"/>
    <xf numFmtId="0" fontId="2" fillId="0" borderId="24" xfId="0" applyFont="1" applyBorder="1" applyAlignment="1">
      <alignment horizontal="center"/>
    </xf>
    <xf numFmtId="164" fontId="1" fillId="2" borderId="23" xfId="0" applyNumberFormat="1" applyFont="1" applyFill="1" applyBorder="1" applyAlignment="1" applyProtection="1">
      <alignment horizontal="right" indent="2"/>
      <protection locked="0"/>
    </xf>
    <xf numFmtId="2" fontId="1" fillId="4" borderId="23" xfId="0" applyNumberFormat="1" applyFont="1" applyFill="1" applyBorder="1" applyAlignment="1" applyProtection="1">
      <alignment horizontal="right" indent="1"/>
      <protection locked="0"/>
    </xf>
    <xf numFmtId="3" fontId="1" fillId="6" borderId="23" xfId="0" applyNumberFormat="1" applyFont="1" applyFill="1" applyBorder="1" applyAlignment="1" applyProtection="1">
      <alignment horizontal="right" indent="1"/>
      <protection locked="0"/>
    </xf>
    <xf numFmtId="3" fontId="1" fillId="6" borderId="25" xfId="0" applyNumberFormat="1" applyFont="1" applyFill="1" applyBorder="1" applyAlignment="1" applyProtection="1">
      <alignment horizontal="right" indent="1"/>
      <protection locked="0"/>
    </xf>
    <xf numFmtId="0" fontId="0" fillId="0" borderId="24" xfId="0" applyBorder="1"/>
    <xf numFmtId="169" fontId="0" fillId="0" borderId="23" xfId="0" applyNumberFormat="1" applyBorder="1" applyAlignment="1">
      <alignment horizontal="center"/>
    </xf>
    <xf numFmtId="11" fontId="0" fillId="0" borderId="23" xfId="0" applyNumberFormat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0" fontId="0" fillId="0" borderId="26" xfId="0" applyBorder="1"/>
    <xf numFmtId="0" fontId="0" fillId="0" borderId="5" xfId="0" applyBorder="1"/>
    <xf numFmtId="0" fontId="0" fillId="0" borderId="6" xfId="0" applyBorder="1"/>
    <xf numFmtId="0" fontId="12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167" fontId="0" fillId="0" borderId="6" xfId="0" applyNumberFormat="1" applyBorder="1"/>
    <xf numFmtId="2" fontId="0" fillId="0" borderId="6" xfId="0" applyNumberFormat="1" applyBorder="1"/>
    <xf numFmtId="2" fontId="28" fillId="0" borderId="8" xfId="0" applyNumberFormat="1" applyFont="1" applyBorder="1" applyAlignment="1">
      <alignment horizontal="center"/>
    </xf>
    <xf numFmtId="0" fontId="30" fillId="0" borderId="9" xfId="0" applyNumberFormat="1" applyFont="1" applyBorder="1" applyAlignment="1">
      <alignment horizontal="center"/>
    </xf>
    <xf numFmtId="165" fontId="28" fillId="0" borderId="8" xfId="0" applyNumberFormat="1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165" fontId="28" fillId="0" borderId="10" xfId="0" applyNumberFormat="1" applyFont="1" applyBorder="1" applyAlignment="1">
      <alignment horizontal="center"/>
    </xf>
    <xf numFmtId="168" fontId="28" fillId="0" borderId="12" xfId="0" applyNumberFormat="1" applyFont="1" applyBorder="1" applyAlignment="1">
      <alignment horizontal="center"/>
    </xf>
    <xf numFmtId="0" fontId="1" fillId="0" borderId="0" xfId="0" applyFont="1" applyBorder="1" applyProtection="1"/>
    <xf numFmtId="0" fontId="1" fillId="4" borderId="2" xfId="0" applyFont="1" applyFill="1" applyBorder="1" applyProtection="1"/>
    <xf numFmtId="2" fontId="1" fillId="5" borderId="2" xfId="0" applyNumberFormat="1" applyFont="1" applyFill="1" applyBorder="1" applyAlignment="1" applyProtection="1">
      <alignment horizontal="right" indent="1"/>
    </xf>
    <xf numFmtId="0" fontId="1" fillId="6" borderId="14" xfId="0" applyFont="1" applyFill="1" applyBorder="1" applyProtection="1"/>
    <xf numFmtId="11" fontId="0" fillId="0" borderId="12" xfId="0" applyNumberFormat="1" applyBorder="1" applyAlignment="1">
      <alignment horizontal="center"/>
    </xf>
    <xf numFmtId="0" fontId="0" fillId="8" borderId="29" xfId="0" applyFill="1" applyBorder="1" applyAlignment="1">
      <alignment horizontal="left" indent="1"/>
    </xf>
    <xf numFmtId="0" fontId="4" fillId="8" borderId="19" xfId="0" applyFont="1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0" fontId="0" fillId="8" borderId="8" xfId="0" applyFill="1" applyBorder="1" applyAlignment="1">
      <alignment horizontal="left" indent="1"/>
    </xf>
    <xf numFmtId="0" fontId="4" fillId="8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0" fillId="8" borderId="10" xfId="0" applyFill="1" applyBorder="1" applyAlignment="1">
      <alignment horizontal="left" indent="1"/>
    </xf>
    <xf numFmtId="0" fontId="4" fillId="8" borderId="11" xfId="0" applyFont="1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2" fontId="0" fillId="8" borderId="25" xfId="0" applyNumberFormat="1" applyFill="1" applyBorder="1" applyAlignment="1">
      <alignment horizontal="center"/>
    </xf>
    <xf numFmtId="0" fontId="0" fillId="0" borderId="30" xfId="0" applyBorder="1" applyAlignment="1">
      <alignment horizontal="left" indent="1"/>
    </xf>
    <xf numFmtId="0" fontId="0" fillId="0" borderId="17" xfId="0" applyBorder="1"/>
    <xf numFmtId="0" fontId="3" fillId="6" borderId="8" xfId="0" applyFont="1" applyFill="1" applyBorder="1"/>
    <xf numFmtId="0" fontId="23" fillId="7" borderId="31" xfId="0" applyFont="1" applyFill="1" applyBorder="1" applyAlignment="1">
      <alignment horizontal="center"/>
    </xf>
    <xf numFmtId="165" fontId="25" fillId="0" borderId="9" xfId="0" applyNumberFormat="1" applyFont="1" applyBorder="1" applyAlignment="1">
      <alignment horizontal="center"/>
    </xf>
    <xf numFmtId="0" fontId="0" fillId="0" borderId="28" xfId="0" applyBorder="1"/>
    <xf numFmtId="2" fontId="0" fillId="6" borderId="11" xfId="0" applyNumberFormat="1" applyFill="1" applyBorder="1" applyAlignment="1">
      <alignment horizontal="center"/>
    </xf>
    <xf numFmtId="165" fontId="22" fillId="6" borderId="11" xfId="0" applyNumberFormat="1" applyFont="1" applyFill="1" applyBorder="1" applyAlignment="1">
      <alignment horizontal="center"/>
    </xf>
    <xf numFmtId="165" fontId="21" fillId="6" borderId="11" xfId="0" applyNumberFormat="1" applyFont="1" applyFill="1" applyBorder="1" applyAlignment="1">
      <alignment horizontal="center"/>
    </xf>
    <xf numFmtId="165" fontId="0" fillId="6" borderId="11" xfId="0" applyNumberFormat="1" applyFill="1" applyBorder="1" applyAlignment="1">
      <alignment horizontal="center"/>
    </xf>
    <xf numFmtId="165" fontId="25" fillId="0" borderId="12" xfId="0" applyNumberFormat="1" applyFont="1" applyBorder="1" applyAlignment="1">
      <alignment horizontal="center"/>
    </xf>
    <xf numFmtId="0" fontId="37" fillId="8" borderId="1" xfId="0" applyFont="1" applyFill="1" applyBorder="1" applyAlignment="1">
      <alignment horizontal="center"/>
    </xf>
    <xf numFmtId="0" fontId="0" fillId="0" borderId="20" xfId="0" applyBorder="1"/>
    <xf numFmtId="0" fontId="0" fillId="0" borderId="16" xfId="0" applyBorder="1"/>
    <xf numFmtId="2" fontId="0" fillId="8" borderId="0" xfId="0" applyNumberFormat="1" applyFill="1" applyAlignment="1">
      <alignment horizontal="center"/>
    </xf>
    <xf numFmtId="0" fontId="0" fillId="0" borderId="13" xfId="0" applyBorder="1"/>
    <xf numFmtId="0" fontId="0" fillId="0" borderId="32" xfId="0" applyBorder="1"/>
    <xf numFmtId="2" fontId="34" fillId="0" borderId="4" xfId="0" applyNumberFormat="1" applyFont="1" applyFill="1" applyBorder="1" applyAlignment="1">
      <alignment horizontal="center"/>
    </xf>
    <xf numFmtId="2" fontId="0" fillId="8" borderId="22" xfId="0" applyNumberFormat="1" applyFill="1" applyBorder="1" applyAlignment="1">
      <alignment horizontal="center"/>
    </xf>
    <xf numFmtId="2" fontId="0" fillId="8" borderId="23" xfId="0" applyNumberFormat="1" applyFill="1" applyBorder="1" applyAlignment="1">
      <alignment horizontal="center"/>
    </xf>
    <xf numFmtId="2" fontId="27" fillId="8" borderId="23" xfId="0" applyNumberFormat="1" applyFont="1" applyFill="1" applyBorder="1" applyAlignment="1">
      <alignment horizontal="center"/>
    </xf>
    <xf numFmtId="2" fontId="0" fillId="8" borderId="9" xfId="0" applyNumberFormat="1" applyFill="1" applyBorder="1" applyAlignment="1">
      <alignment horizontal="center"/>
    </xf>
    <xf numFmtId="2" fontId="0" fillId="8" borderId="23" xfId="0" applyNumberFormat="1" applyFont="1" applyFill="1" applyBorder="1" applyAlignment="1">
      <alignment horizontal="center"/>
    </xf>
    <xf numFmtId="0" fontId="12" fillId="0" borderId="27" xfId="0" applyFont="1" applyBorder="1" applyAlignment="1"/>
    <xf numFmtId="169" fontId="1" fillId="2" borderId="23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left"/>
    </xf>
    <xf numFmtId="0" fontId="10" fillId="0" borderId="21" xfId="0" applyFont="1" applyBorder="1" applyAlignment="1">
      <alignment horizontal="center" wrapText="1"/>
    </xf>
    <xf numFmtId="0" fontId="10" fillId="0" borderId="21" xfId="0" applyFont="1" applyBorder="1" applyAlignment="1">
      <alignment wrapText="1"/>
    </xf>
    <xf numFmtId="0" fontId="30" fillId="0" borderId="7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0" fillId="0" borderId="13" xfId="0" applyFont="1" applyBorder="1" applyAlignment="1">
      <alignment horizontal="center"/>
    </xf>
    <xf numFmtId="0" fontId="30" fillId="0" borderId="32" xfId="0" applyFont="1" applyBorder="1" applyAlignment="1">
      <alignment horizontal="center"/>
    </xf>
    <xf numFmtId="0" fontId="40" fillId="0" borderId="21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</cellXfs>
  <cellStyles count="1">
    <cellStyle name="Standard" xfId="0" builtinId="0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62AC"/>
      <color rgb="FF559165"/>
      <color rgb="FF00823B"/>
      <color rgb="FFF3F7FB"/>
      <color rgb="FFFF5050"/>
      <color rgb="FFFF9999"/>
      <color rgb="FFFF252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de-DE" sz="1100"/>
              <a:t>Spannungen in Abhängigkeit von der Längenkoordinate</a:t>
            </a:r>
          </a:p>
          <a:p>
            <a:pPr>
              <a:defRPr sz="1100"/>
            </a:pPr>
            <a:r>
              <a:rPr lang="de-DE" sz="1100"/>
              <a:t>Stresses as a funktion of the length coordinate</a:t>
            </a:r>
          </a:p>
        </c:rich>
      </c:tx>
      <c:layout>
        <c:manualLayout>
          <c:xMode val="edge"/>
          <c:yMode val="edge"/>
          <c:x val="0.15700351535480447"/>
          <c:y val="1.74978079517754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831736736879011"/>
          <c:y val="0.11341591995619368"/>
          <c:w val="0.82722419625344668"/>
          <c:h val="0.7588748193695468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'Calculation-1'!$E$33</c:f>
              <c:strCache>
                <c:ptCount val="1"/>
                <c:pt idx="0">
                  <c:v>σo/σmax</c:v>
                </c:pt>
              </c:strCache>
            </c:strRef>
          </c:tx>
          <c:spPr>
            <a:ln w="12700">
              <a:solidFill>
                <a:srgbClr val="0062AC"/>
              </a:solidFill>
            </a:ln>
          </c:spPr>
          <c:marker>
            <c:symbol val="circle"/>
            <c:size val="3"/>
            <c:spPr>
              <a:noFill/>
              <a:ln>
                <a:solidFill>
                  <a:srgbClr val="0062AC"/>
                </a:solidFill>
              </a:ln>
            </c:spPr>
          </c:marker>
          <c:xVal>
            <c:numRef>
              <c:f>'Calculation-1'!$D$34:$D$54</c:f>
              <c:numCache>
                <c:formatCode>0.00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xVal>
          <c:yVal>
            <c:numRef>
              <c:f>'Calculation-1'!$E$34:$E$54</c:f>
              <c:numCache>
                <c:formatCode>0.0000</c:formatCode>
                <c:ptCount val="21"/>
                <c:pt idx="0">
                  <c:v>0</c:v>
                </c:pt>
                <c:pt idx="1">
                  <c:v>0.10551340770122017</c:v>
                </c:pt>
                <c:pt idx="2">
                  <c:v>0.18342487184088008</c:v>
                </c:pt>
                <c:pt idx="3">
                  <c:v>0.24103695862138097</c:v>
                </c:pt>
                <c:pt idx="4">
                  <c:v>0.28374959323240956</c:v>
                </c:pt>
                <c:pt idx="5">
                  <c:v>0.31556618961786098</c:v>
                </c:pt>
                <c:pt idx="6">
                  <c:v>0.33946888659396079</c:v>
                </c:pt>
                <c:pt idx="7">
                  <c:v>0.35769806083712485</c:v>
                </c:pt>
                <c:pt idx="8">
                  <c:v>0.37196231522365386</c:v>
                </c:pt>
                <c:pt idx="9">
                  <c:v>0.38359862452530669</c:v>
                </c:pt>
                <c:pt idx="10">
                  <c:v>0.39369764876195679</c:v>
                </c:pt>
                <c:pt idx="11">
                  <c:v>0.40320595971071271</c:v>
                </c:pt>
                <c:pt idx="12">
                  <c:v>0.41301476216335997</c:v>
                </c:pt>
                <c:pt idx="13">
                  <c:v>0.42404342568980347</c:v>
                </c:pt>
                <c:pt idx="14">
                  <c:v>0.43732565625892988</c:v>
                </c:pt>
                <c:pt idx="15">
                  <c:v>0.45410638449959684</c:v>
                </c:pt>
                <c:pt idx="16">
                  <c:v>0.47595845184477131</c:v>
                </c:pt>
                <c:pt idx="17">
                  <c:v>0.50493003143828508</c:v>
                </c:pt>
                <c:pt idx="18">
                  <c:v>0.54373660142325864</c:v>
                </c:pt>
                <c:pt idx="19">
                  <c:v>0.59601546408290196</c:v>
                </c:pt>
                <c:pt idx="20">
                  <c:v>0.66666666666666663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'Calculation-1'!$F$33</c:f>
              <c:strCache>
                <c:ptCount val="1"/>
                <c:pt idx="0">
                  <c:v>σu/σmax</c:v>
                </c:pt>
              </c:strCache>
            </c:strRef>
          </c:tx>
          <c:spPr>
            <a:ln w="12700"/>
          </c:spPr>
          <c:marker>
            <c:symbol val="circle"/>
            <c:size val="3"/>
            <c:spPr>
              <a:noFill/>
            </c:spPr>
          </c:marker>
          <c:xVal>
            <c:numRef>
              <c:f>'Calculation-1'!$D$34:$D$54</c:f>
              <c:numCache>
                <c:formatCode>0.00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xVal>
          <c:yVal>
            <c:numRef>
              <c:f>'Calculation-1'!$F$34:$F$54</c:f>
              <c:numCache>
                <c:formatCode>0.0000</c:formatCode>
                <c:ptCount val="21"/>
                <c:pt idx="0">
                  <c:v>-1</c:v>
                </c:pt>
                <c:pt idx="1">
                  <c:v>-0.84172988844816976</c:v>
                </c:pt>
                <c:pt idx="2">
                  <c:v>-0.72486269223867983</c:v>
                </c:pt>
                <c:pt idx="3">
                  <c:v>-0.63844456206792854</c:v>
                </c:pt>
                <c:pt idx="4">
                  <c:v>-0.57437561015138572</c:v>
                </c:pt>
                <c:pt idx="5">
                  <c:v>-0.52665071557320853</c:v>
                </c:pt>
                <c:pt idx="6">
                  <c:v>-0.49079667010905881</c:v>
                </c:pt>
                <c:pt idx="7">
                  <c:v>-0.46345290874431266</c:v>
                </c:pt>
                <c:pt idx="8">
                  <c:v>-0.44205652716451915</c:v>
                </c:pt>
                <c:pt idx="9">
                  <c:v>-0.42460206321203997</c:v>
                </c:pt>
                <c:pt idx="10">
                  <c:v>-0.40945352685706482</c:v>
                </c:pt>
                <c:pt idx="11">
                  <c:v>-0.39519106043393093</c:v>
                </c:pt>
                <c:pt idx="12">
                  <c:v>-0.38047785675496004</c:v>
                </c:pt>
                <c:pt idx="13">
                  <c:v>-0.36393486146529486</c:v>
                </c:pt>
                <c:pt idx="14">
                  <c:v>-0.34401151561160515</c:v>
                </c:pt>
                <c:pt idx="15">
                  <c:v>-0.3188404232506048</c:v>
                </c:pt>
                <c:pt idx="16">
                  <c:v>-0.286062322232843</c:v>
                </c:pt>
                <c:pt idx="17">
                  <c:v>-0.24260495284257244</c:v>
                </c:pt>
                <c:pt idx="18">
                  <c:v>-0.1843950978651121</c:v>
                </c:pt>
                <c:pt idx="19">
                  <c:v>-0.10597680387564701</c:v>
                </c:pt>
                <c:pt idx="2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'Calculation-1'!$G$33</c:f>
              <c:strCache>
                <c:ptCount val="1"/>
                <c:pt idx="0">
                  <c:v>tk/σmax</c:v>
                </c:pt>
              </c:strCache>
            </c:strRef>
          </c:tx>
          <c:spPr>
            <a:ln w="12700">
              <a:solidFill>
                <a:srgbClr val="00823B"/>
              </a:solidFill>
            </a:ln>
          </c:spPr>
          <c:marker>
            <c:symbol val="circle"/>
            <c:size val="3"/>
            <c:spPr>
              <a:noFill/>
              <a:ln>
                <a:solidFill>
                  <a:srgbClr val="559165"/>
                </a:solidFill>
              </a:ln>
            </c:spPr>
          </c:marker>
          <c:xVal>
            <c:numRef>
              <c:f>'Calculation-1'!$D$34:$D$54</c:f>
              <c:numCache>
                <c:formatCode>0.00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xVal>
          <c:yVal>
            <c:numRef>
              <c:f>'Calculation-1'!$G$34:$G$54</c:f>
              <c:numCache>
                <c:formatCode>0.0000</c:formatCode>
                <c:ptCount val="21"/>
                <c:pt idx="0">
                  <c:v>1.1745961936417739</c:v>
                </c:pt>
                <c:pt idx="1">
                  <c:v>0.8669383492209044</c:v>
                </c:pt>
                <c:pt idx="2">
                  <c:v>0.64053779804301481</c:v>
                </c:pt>
                <c:pt idx="3">
                  <c:v>0.47417423534944836</c:v>
                </c:pt>
                <c:pt idx="4">
                  <c:v>0.35225456526333326</c:v>
                </c:pt>
                <c:pt idx="5">
                  <c:v>0.26335137498977235</c:v>
                </c:pt>
                <c:pt idx="6">
                  <c:v>0.19913185446356613</c:v>
                </c:pt>
                <c:pt idx="7">
                  <c:v>0.15357677011867049</c:v>
                </c:pt>
                <c:pt idx="8">
                  <c:v>0.12241628794595596</c:v>
                </c:pt>
                <c:pt idx="9">
                  <c:v>0.10272976607997014</c:v>
                </c:pt>
                <c:pt idx="10">
                  <c:v>9.2672005860812506E-2</c:v>
                </c:pt>
                <c:pt idx="11">
                  <c:v>9.1300303147836728E-2</c:v>
                </c:pt>
                <c:pt idx="12">
                  <c:v>9.8486089572034016E-2</c:v>
                </c:pt>
                <c:pt idx="13">
                  <c:v>0.11490288194711688</c:v>
                </c:pt>
                <c:pt idx="14">
                  <c:v>0.14208941034925512</c:v>
                </c:pt>
                <c:pt idx="15">
                  <c:v>0.18259384179934063</c:v>
                </c:pt>
                <c:pt idx="16">
                  <c:v>0.2402126174940715</c:v>
                </c:pt>
                <c:pt idx="17">
                  <c:v>0.32034628956859768</c:v>
                </c:pt>
                <c:pt idx="18">
                  <c:v>0.43050570962643603</c:v>
                </c:pt>
                <c:pt idx="19">
                  <c:v>0.58101601359814159</c:v>
                </c:pt>
                <c:pt idx="20">
                  <c:v>0.78598438674886006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'Calculation-1'!$H$33</c:f>
              <c:strCache>
                <c:ptCount val="1"/>
                <c:pt idx="0">
                  <c:v>|σu/σmax|</c:v>
                </c:pt>
              </c:strCache>
            </c:strRef>
          </c:tx>
          <c:spPr>
            <a:ln w="12700">
              <a:solidFill>
                <a:srgbClr val="C00000"/>
              </a:solidFill>
              <a:prstDash val="dash"/>
            </a:ln>
          </c:spPr>
          <c:marker>
            <c:symbol val="x"/>
            <c:size val="2"/>
            <c:spPr>
              <a:ln w="9525">
                <a:solidFill>
                  <a:srgbClr val="C00000"/>
                </a:solidFill>
              </a:ln>
            </c:spPr>
          </c:marker>
          <c:xVal>
            <c:numRef>
              <c:f>'Calculation-1'!$D$34:$D$54</c:f>
              <c:numCache>
                <c:formatCode>0.00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xVal>
          <c:yVal>
            <c:numRef>
              <c:f>'Calculation-1'!$H$34:$H$54</c:f>
              <c:numCache>
                <c:formatCode>0.0000</c:formatCode>
                <c:ptCount val="21"/>
                <c:pt idx="0">
                  <c:v>1</c:v>
                </c:pt>
                <c:pt idx="1">
                  <c:v>0.84172988844816976</c:v>
                </c:pt>
                <c:pt idx="2">
                  <c:v>0.72486269223867983</c:v>
                </c:pt>
                <c:pt idx="3">
                  <c:v>0.63844456206792854</c:v>
                </c:pt>
                <c:pt idx="4">
                  <c:v>0.57437561015138572</c:v>
                </c:pt>
                <c:pt idx="5">
                  <c:v>0.52665071557320853</c:v>
                </c:pt>
                <c:pt idx="6">
                  <c:v>0.49079667010905881</c:v>
                </c:pt>
                <c:pt idx="7">
                  <c:v>0.46345290874431266</c:v>
                </c:pt>
                <c:pt idx="8">
                  <c:v>0.44205652716451915</c:v>
                </c:pt>
                <c:pt idx="9">
                  <c:v>0.42460206321203997</c:v>
                </c:pt>
                <c:pt idx="10">
                  <c:v>0.40945352685706482</c:v>
                </c:pt>
                <c:pt idx="11">
                  <c:v>0.39519106043393093</c:v>
                </c:pt>
                <c:pt idx="12">
                  <c:v>0.38047785675496004</c:v>
                </c:pt>
                <c:pt idx="13">
                  <c:v>0.36393486146529486</c:v>
                </c:pt>
                <c:pt idx="14">
                  <c:v>0.34401151561160515</c:v>
                </c:pt>
                <c:pt idx="15">
                  <c:v>0.3188404232506048</c:v>
                </c:pt>
                <c:pt idx="16">
                  <c:v>0.286062322232843</c:v>
                </c:pt>
                <c:pt idx="17">
                  <c:v>0.24260495284257244</c:v>
                </c:pt>
                <c:pt idx="18">
                  <c:v>0.1843950978651121</c:v>
                </c:pt>
                <c:pt idx="19">
                  <c:v>0.10597680387564701</c:v>
                </c:pt>
                <c:pt idx="20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'Calculation-1'!$H$30</c:f>
              <c:strCache>
                <c:ptCount val="1"/>
                <c:pt idx="0">
                  <c:v>tmin/σmax</c:v>
                </c:pt>
              </c:strCache>
            </c:strRef>
          </c:tx>
          <c:spPr>
            <a:ln w="0">
              <a:solidFill>
                <a:srgbClr val="559165"/>
              </a:solidFill>
            </a:ln>
          </c:spPr>
          <c:marker>
            <c:symbol val="star"/>
            <c:size val="6"/>
            <c:spPr>
              <a:ln w="15875"/>
            </c:spPr>
          </c:marker>
          <c:dPt>
            <c:idx val="0"/>
            <c:marker>
              <c:spPr>
                <a:noFill/>
                <a:ln w="15875">
                  <a:solidFill>
                    <a:srgbClr val="00823B"/>
                  </a:solidFill>
                </a:ln>
              </c:spPr>
            </c:marker>
            <c:bubble3D val="0"/>
          </c:dPt>
          <c:xVal>
            <c:numRef>
              <c:f>'Calculation-1'!$H$31</c:f>
              <c:numCache>
                <c:formatCode>0.000</c:formatCode>
                <c:ptCount val="1"/>
                <c:pt idx="0">
                  <c:v>0.53339193445690025</c:v>
                </c:pt>
              </c:numCache>
            </c:numRef>
          </c:xVal>
          <c:yVal>
            <c:numRef>
              <c:f>'Calculation-1'!$G$30</c:f>
              <c:numCache>
                <c:formatCode>0.0000</c:formatCode>
                <c:ptCount val="1"/>
                <c:pt idx="0">
                  <c:v>9.0816713977508803E-2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961152"/>
        <c:axId val="102963072"/>
      </c:scatterChart>
      <c:valAx>
        <c:axId val="102961152"/>
        <c:scaling>
          <c:orientation val="minMax"/>
          <c:max val="1"/>
          <c:min val="0"/>
        </c:scaling>
        <c:delete val="0"/>
        <c:axPos val="b"/>
        <c:majorGridlines>
          <c:spPr>
            <a:ln>
              <a:solidFill>
                <a:schemeClr val="tx1"/>
              </a:solidFill>
            </a:ln>
          </c:spPr>
        </c:majorGridlines>
        <c:minorGridlines/>
        <c:title>
          <c:tx>
            <c:rich>
              <a:bodyPr/>
              <a:lstStyle/>
              <a:p>
                <a:pPr algn="l">
                  <a:defRPr sz="1050"/>
                </a:pPr>
                <a:r>
                  <a:rPr lang="de-DE" sz="1050"/>
                  <a:t>dimensionslose Längenkoordinate   x/l →</a:t>
                </a:r>
              </a:p>
              <a:p>
                <a:pPr algn="l">
                  <a:defRPr sz="1050"/>
                </a:pPr>
                <a:r>
                  <a:rPr lang="de-DE" sz="1050"/>
                  <a:t>dimensionless length coordinate</a:t>
                </a:r>
              </a:p>
            </c:rich>
          </c:tx>
          <c:layout>
            <c:manualLayout>
              <c:xMode val="edge"/>
              <c:yMode val="edge"/>
              <c:x val="0.50028611823987024"/>
              <c:y val="0.77129144694210883"/>
            </c:manualLayout>
          </c:layout>
          <c:overlay val="0"/>
          <c:spPr>
            <a:solidFill>
              <a:schemeClr val="bg1"/>
            </a:solidFill>
          </c:spPr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102963072"/>
        <c:crosses val="autoZero"/>
        <c:crossBetween val="midCat"/>
        <c:majorUnit val="0.1"/>
        <c:minorUnit val="5.000000000000001E-2"/>
      </c:valAx>
      <c:valAx>
        <c:axId val="102963072"/>
        <c:scaling>
          <c:orientation val="minMax"/>
          <c:max val="2"/>
          <c:min val="-2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minorGridlines/>
        <c:title>
          <c:tx>
            <c:rich>
              <a:bodyPr rot="-5400000" vert="horz"/>
              <a:lstStyle/>
              <a:p>
                <a:pPr>
                  <a:defRPr sz="1050"/>
                </a:pPr>
                <a:r>
                  <a:rPr lang="de-DE" sz="1050"/>
                  <a:t>dimensionslose Spannung    → </a:t>
                </a:r>
              </a:p>
              <a:p>
                <a:pPr>
                  <a:defRPr sz="1050"/>
                </a:pPr>
                <a:r>
                  <a:rPr lang="de-DE" sz="1050"/>
                  <a:t>dimensionless stress</a:t>
                </a:r>
              </a:p>
            </c:rich>
          </c:tx>
          <c:layout>
            <c:manualLayout>
              <c:xMode val="edge"/>
              <c:yMode val="edge"/>
              <c:x val="1.5884970703751316E-2"/>
              <c:y val="0.10405392789844217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102961152"/>
        <c:crosses val="autoZero"/>
        <c:crossBetween val="midCat"/>
        <c:majorUnit val="0.5"/>
        <c:minorUnit val="0.1"/>
      </c:valAx>
    </c:plotArea>
    <c:legend>
      <c:legendPos val="b"/>
      <c:layout>
        <c:manualLayout>
          <c:xMode val="edge"/>
          <c:yMode val="edge"/>
          <c:x val="7.5476226997678489E-2"/>
          <c:y val="0.89561593845546894"/>
          <c:w val="0.9"/>
          <c:h val="4.8399792873089244E-2"/>
        </c:manualLayout>
      </c:layout>
      <c:overlay val="0"/>
      <c:spPr>
        <a:ln>
          <a:solidFill>
            <a:schemeClr val="accent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solidFill>
        <a:srgbClr val="0070C0"/>
      </a:solidFill>
    </a:ln>
  </c:spPr>
  <c:txPr>
    <a:bodyPr/>
    <a:lstStyle/>
    <a:p>
      <a:pPr>
        <a:defRPr>
          <a:solidFill>
            <a:schemeClr val="tx1"/>
          </a:solidFill>
        </a:defRPr>
      </a:pPr>
      <a:endParaRPr lang="de-DE"/>
    </a:p>
  </c:txPr>
  <c:printSettings>
    <c:headerFooter>
      <c:oddFooter>&amp;L&amp;M04-046&amp;N
&amp;U&amp;Z&amp;"Arial Narrow,Fett"
www.jbladt.de
&amp;R
&amp;M04-046
(C) Bladt: 12.01.2017 
Bladt: &amp;D</c:oddFooter>
    </c:headerFooter>
    <c:pageMargins b="0.39370078740157483" l="0.70866141732283472" r="0.70866141732283472" t="0.78740157480314965" header="0.31496062992125984" footer="0.31496062992125984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de-DE" sz="1100"/>
              <a:t>Spannungen in Abhängigkeit von der Längenkoordinate</a:t>
            </a:r>
          </a:p>
          <a:p>
            <a:pPr>
              <a:defRPr sz="1100"/>
            </a:pPr>
            <a:r>
              <a:rPr lang="de-DE" sz="1100"/>
              <a:t>Stresses as a funktion of the length coordinate</a:t>
            </a:r>
          </a:p>
        </c:rich>
      </c:tx>
      <c:layout>
        <c:manualLayout>
          <c:xMode val="edge"/>
          <c:yMode val="edge"/>
          <c:x val="0.16440936623043301"/>
          <c:y val="1.74978560479932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831736736879011"/>
          <c:y val="9.2876014409729549E-2"/>
          <c:w val="0.82722419625344668"/>
          <c:h val="0.7794146643756514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'Calculation-2'!$E$33</c:f>
              <c:strCache>
                <c:ptCount val="1"/>
                <c:pt idx="0">
                  <c:v>σo/σmax</c:v>
                </c:pt>
              </c:strCache>
            </c:strRef>
          </c:tx>
          <c:spPr>
            <a:ln w="12700">
              <a:solidFill>
                <a:srgbClr val="0062AC"/>
              </a:solidFill>
            </a:ln>
          </c:spPr>
          <c:marker>
            <c:symbol val="circle"/>
            <c:size val="3"/>
            <c:spPr>
              <a:noFill/>
              <a:ln>
                <a:solidFill>
                  <a:srgbClr val="0062AC"/>
                </a:solidFill>
              </a:ln>
            </c:spPr>
          </c:marker>
          <c:xVal>
            <c:numRef>
              <c:f>'Calculation-2'!$D$34:$D$54</c:f>
              <c:numCache>
                <c:formatCode>0.00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xVal>
          <c:yVal>
            <c:numRef>
              <c:f>'Calculation-2'!$E$34:$E$54</c:f>
              <c:numCache>
                <c:formatCode>0.0000</c:formatCode>
                <c:ptCount val="21"/>
                <c:pt idx="0">
                  <c:v>0</c:v>
                </c:pt>
                <c:pt idx="1">
                  <c:v>2.3513527035277617E-4</c:v>
                </c:pt>
                <c:pt idx="2">
                  <c:v>5.0569697469801602E-4</c:v>
                </c:pt>
                <c:pt idx="3">
                  <c:v>8.524490373312733E-4</c:v>
                </c:pt>
                <c:pt idx="4">
                  <c:v>1.3276345311024765E-3</c:v>
                </c:pt>
                <c:pt idx="5">
                  <c:v>2.0028468307699315E-3</c:v>
                </c:pt>
                <c:pt idx="6">
                  <c:v>2.979816161361898E-3</c:v>
                </c:pt>
                <c:pt idx="7">
                  <c:v>4.4057366866928939E-3</c:v>
                </c:pt>
                <c:pt idx="8">
                  <c:v>6.4954433793867625E-3</c:v>
                </c:pt>
                <c:pt idx="9">
                  <c:v>9.5637799296362114E-3</c:v>
                </c:pt>
                <c:pt idx="10">
                  <c:v>1.4073034373179106E-2</c:v>
                </c:pt>
                <c:pt idx="11">
                  <c:v>2.0702589282692557E-2</c:v>
                </c:pt>
                <c:pt idx="12">
                  <c:v>3.045128030307544E-2</c:v>
                </c:pt>
                <c:pt idx="13">
                  <c:v>4.4787884782908308E-2</c:v>
                </c:pt>
                <c:pt idx="14">
                  <c:v>6.587241372997768E-2</c:v>
                </c:pt>
                <c:pt idx="15">
                  <c:v>9.688154783487031E-2</c:v>
                </c:pt>
                <c:pt idx="16">
                  <c:v>0.14248724907454632</c:v>
                </c:pt>
                <c:pt idx="17">
                  <c:v>0.20956065746225608</c:v>
                </c:pt>
                <c:pt idx="18">
                  <c:v>0.30820732488450203</c:v>
                </c:pt>
                <c:pt idx="19">
                  <c:v>0.45328975855582321</c:v>
                </c:pt>
                <c:pt idx="20">
                  <c:v>0.66666666666666674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'Calculation-2'!$F$33</c:f>
              <c:strCache>
                <c:ptCount val="1"/>
                <c:pt idx="0">
                  <c:v>σu/σmax</c:v>
                </c:pt>
              </c:strCache>
            </c:strRef>
          </c:tx>
          <c:spPr>
            <a:ln w="12700"/>
          </c:spPr>
          <c:marker>
            <c:symbol val="circle"/>
            <c:size val="3"/>
            <c:spPr>
              <a:noFill/>
            </c:spPr>
          </c:marker>
          <c:xVal>
            <c:numRef>
              <c:f>'Calculation-2'!$D$34:$D$54</c:f>
              <c:numCache>
                <c:formatCode>0.00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xVal>
          <c:yVal>
            <c:numRef>
              <c:f>'Calculation-2'!$F$34:$F$54</c:f>
              <c:numCache>
                <c:formatCode>0.0000</c:formatCode>
                <c:ptCount val="21"/>
                <c:pt idx="0">
                  <c:v>0</c:v>
                </c:pt>
                <c:pt idx="1">
                  <c:v>-3.5270290552916422E-4</c:v>
                </c:pt>
                <c:pt idx="2">
                  <c:v>-7.5854546204702402E-4</c:v>
                </c:pt>
                <c:pt idx="3">
                  <c:v>-1.2786735559969099E-3</c:v>
                </c:pt>
                <c:pt idx="4">
                  <c:v>-1.9914517966537148E-3</c:v>
                </c:pt>
                <c:pt idx="5">
                  <c:v>-3.0042702461548975E-3</c:v>
                </c:pt>
                <c:pt idx="6">
                  <c:v>-4.4697242420428471E-3</c:v>
                </c:pt>
                <c:pt idx="7">
                  <c:v>-6.6086050300393408E-3</c:v>
                </c:pt>
                <c:pt idx="8">
                  <c:v>-9.7431650690801442E-3</c:v>
                </c:pt>
                <c:pt idx="9">
                  <c:v>-1.4345669894454318E-2</c:v>
                </c:pt>
                <c:pt idx="10">
                  <c:v>-2.1109551559768659E-2</c:v>
                </c:pt>
                <c:pt idx="11">
                  <c:v>-3.1053883924038836E-2</c:v>
                </c:pt>
                <c:pt idx="12">
                  <c:v>-4.5676920454613162E-2</c:v>
                </c:pt>
                <c:pt idx="13">
                  <c:v>-6.7181827174362468E-2</c:v>
                </c:pt>
                <c:pt idx="14">
                  <c:v>-9.880862059496652E-2</c:v>
                </c:pt>
                <c:pt idx="15">
                  <c:v>-0.14532232175230547</c:v>
                </c:pt>
                <c:pt idx="16">
                  <c:v>-0.21373087361181947</c:v>
                </c:pt>
                <c:pt idx="17">
                  <c:v>-0.31434098619338413</c:v>
                </c:pt>
                <c:pt idx="18">
                  <c:v>-0.46231098732675302</c:v>
                </c:pt>
                <c:pt idx="19">
                  <c:v>-0.67993463783373476</c:v>
                </c:pt>
                <c:pt idx="20">
                  <c:v>-1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'Calculation-2'!$G$33</c:f>
              <c:strCache>
                <c:ptCount val="1"/>
                <c:pt idx="0">
                  <c:v>tk/σmax</c:v>
                </c:pt>
              </c:strCache>
            </c:strRef>
          </c:tx>
          <c:spPr>
            <a:ln w="12700">
              <a:solidFill>
                <a:srgbClr val="00823B"/>
              </a:solidFill>
            </a:ln>
          </c:spPr>
          <c:marker>
            <c:symbol val="circle"/>
            <c:size val="3"/>
            <c:spPr>
              <a:noFill/>
              <a:ln>
                <a:solidFill>
                  <a:srgbClr val="559165"/>
                </a:solidFill>
              </a:ln>
            </c:spPr>
          </c:marker>
          <c:xVal>
            <c:numRef>
              <c:f>'Calculation-2'!$D$34:$D$54</c:f>
              <c:numCache>
                <c:formatCode>0.00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xVal>
          <c:yVal>
            <c:numRef>
              <c:f>'Calculation-2'!$G$34:$G$54</c:f>
              <c:numCache>
                <c:formatCode>0.0000</c:formatCode>
                <c:ptCount val="21"/>
                <c:pt idx="0">
                  <c:v>1.3764193375569453E-3</c:v>
                </c:pt>
                <c:pt idx="1">
                  <c:v>1.4801077989578108E-3</c:v>
                </c:pt>
                <c:pt idx="2">
                  <c:v>1.8067953075149826E-3</c:v>
                </c:pt>
                <c:pt idx="3">
                  <c:v>2.4057019289408458E-3</c:v>
                </c:pt>
                <c:pt idx="4">
                  <c:v>3.3670613651371217E-3</c:v>
                </c:pt>
                <c:pt idx="5">
                  <c:v>4.8357159298849043E-3</c:v>
                </c:pt>
                <c:pt idx="6">
                  <c:v>7.0329390795980627E-3</c:v>
                </c:pt>
                <c:pt idx="7">
                  <c:v>1.0289773370177467E-2</c:v>
                </c:pt>
                <c:pt idx="8">
                  <c:v>1.5096906671828647E-2</c:v>
                </c:pt>
                <c:pt idx="9">
                  <c:v>2.2178601194761137E-2</c:v>
                </c:pt>
                <c:pt idx="10">
                  <c:v>3.2601813772779861E-2</c:v>
                </c:pt>
                <c:pt idx="11">
                  <c:v>4.7936947909496153E-2</c:v>
                </c:pt>
                <c:pt idx="12">
                  <c:v>7.0494457142760258E-2</c:v>
                </c:pt>
                <c:pt idx="13">
                  <c:v>0.10367294735031943</c:v>
                </c:pt>
                <c:pt idx="14">
                  <c:v>0.1524712245026443</c:v>
                </c:pt>
                <c:pt idx="15">
                  <c:v>0.22424143505521635</c:v>
                </c:pt>
                <c:pt idx="16">
                  <c:v>0.32979677016796322</c:v>
                </c:pt>
                <c:pt idx="17">
                  <c:v>0.48504062496452494</c:v>
                </c:pt>
                <c:pt idx="18">
                  <c:v>0.71336266857635378</c:v>
                </c:pt>
                <c:pt idx="19">
                  <c:v>1.0491628266075645</c:v>
                </c:pt>
                <c:pt idx="20">
                  <c:v>1.5430341135187433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'Calculation-2'!$H$33</c:f>
              <c:strCache>
                <c:ptCount val="1"/>
                <c:pt idx="0">
                  <c:v>|σu/σmax|</c:v>
                </c:pt>
              </c:strCache>
            </c:strRef>
          </c:tx>
          <c:spPr>
            <a:ln w="12700">
              <a:solidFill>
                <a:srgbClr val="C00000"/>
              </a:solidFill>
              <a:prstDash val="dash"/>
            </a:ln>
          </c:spPr>
          <c:marker>
            <c:symbol val="x"/>
            <c:size val="2"/>
            <c:spPr>
              <a:ln w="9525">
                <a:solidFill>
                  <a:srgbClr val="C00000"/>
                </a:solidFill>
              </a:ln>
            </c:spPr>
          </c:marker>
          <c:xVal>
            <c:numRef>
              <c:f>'Calculation-2'!$D$34:$D$54</c:f>
              <c:numCache>
                <c:formatCode>0.00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xVal>
          <c:yVal>
            <c:numRef>
              <c:f>'Calculation-2'!$H$34:$H$54</c:f>
              <c:numCache>
                <c:formatCode>0.0000</c:formatCode>
                <c:ptCount val="21"/>
                <c:pt idx="0">
                  <c:v>0</c:v>
                </c:pt>
                <c:pt idx="1">
                  <c:v>3.5270290552916422E-4</c:v>
                </c:pt>
                <c:pt idx="2">
                  <c:v>7.5854546204702402E-4</c:v>
                </c:pt>
                <c:pt idx="3">
                  <c:v>1.2786735559969099E-3</c:v>
                </c:pt>
                <c:pt idx="4">
                  <c:v>1.9914517966537148E-3</c:v>
                </c:pt>
                <c:pt idx="5">
                  <c:v>3.0042702461548975E-3</c:v>
                </c:pt>
                <c:pt idx="6">
                  <c:v>4.4697242420428471E-3</c:v>
                </c:pt>
                <c:pt idx="7">
                  <c:v>6.6086050300393408E-3</c:v>
                </c:pt>
                <c:pt idx="8">
                  <c:v>9.7431650690801442E-3</c:v>
                </c:pt>
                <c:pt idx="9">
                  <c:v>1.4345669894454318E-2</c:v>
                </c:pt>
                <c:pt idx="10">
                  <c:v>2.1109551559768659E-2</c:v>
                </c:pt>
                <c:pt idx="11">
                  <c:v>3.1053883924038836E-2</c:v>
                </c:pt>
                <c:pt idx="12">
                  <c:v>4.5676920454613162E-2</c:v>
                </c:pt>
                <c:pt idx="13">
                  <c:v>6.7181827174362468E-2</c:v>
                </c:pt>
                <c:pt idx="14">
                  <c:v>9.880862059496652E-2</c:v>
                </c:pt>
                <c:pt idx="15">
                  <c:v>0.14532232175230547</c:v>
                </c:pt>
                <c:pt idx="16">
                  <c:v>0.21373087361181947</c:v>
                </c:pt>
                <c:pt idx="17">
                  <c:v>0.31434098619338413</c:v>
                </c:pt>
                <c:pt idx="18">
                  <c:v>0.46231098732675302</c:v>
                </c:pt>
                <c:pt idx="19">
                  <c:v>0.67993463783373476</c:v>
                </c:pt>
                <c:pt idx="20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618048"/>
        <c:axId val="103628800"/>
      </c:scatterChart>
      <c:valAx>
        <c:axId val="103618048"/>
        <c:scaling>
          <c:orientation val="minMax"/>
          <c:max val="1"/>
          <c:min val="0"/>
        </c:scaling>
        <c:delete val="0"/>
        <c:axPos val="b"/>
        <c:majorGridlines>
          <c:spPr>
            <a:ln>
              <a:solidFill>
                <a:schemeClr val="tx1"/>
              </a:solidFill>
            </a:ln>
          </c:spPr>
        </c:majorGridlines>
        <c:minorGridlines/>
        <c:title>
          <c:tx>
            <c:rich>
              <a:bodyPr/>
              <a:lstStyle/>
              <a:p>
                <a:pPr algn="l">
                  <a:defRPr sz="1050"/>
                </a:pPr>
                <a:r>
                  <a:rPr lang="de-DE" sz="1050"/>
                  <a:t>dimensionslose Längenkoordinate   x/l →</a:t>
                </a:r>
              </a:p>
              <a:p>
                <a:pPr algn="l">
                  <a:defRPr sz="1050"/>
                </a:pPr>
                <a:r>
                  <a:rPr lang="de-DE" sz="1050"/>
                  <a:t>dimensionless length coordinate</a:t>
                </a:r>
              </a:p>
            </c:rich>
          </c:tx>
          <c:layout>
            <c:manualLayout>
              <c:xMode val="edge"/>
              <c:yMode val="edge"/>
              <c:x val="0.50028611823987024"/>
              <c:y val="0.77129144694210883"/>
            </c:manualLayout>
          </c:layout>
          <c:overlay val="0"/>
          <c:spPr>
            <a:solidFill>
              <a:schemeClr val="bg1"/>
            </a:solidFill>
          </c:spPr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103628800"/>
        <c:crosses val="autoZero"/>
        <c:crossBetween val="midCat"/>
        <c:majorUnit val="0.1"/>
        <c:minorUnit val="5.000000000000001E-2"/>
      </c:valAx>
      <c:valAx>
        <c:axId val="103628800"/>
        <c:scaling>
          <c:orientation val="minMax"/>
          <c:max val="2"/>
          <c:min val="-2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minorGridlines/>
        <c:title>
          <c:tx>
            <c:rich>
              <a:bodyPr rot="-5400000" vert="horz"/>
              <a:lstStyle/>
              <a:p>
                <a:pPr>
                  <a:defRPr sz="1050"/>
                </a:pPr>
                <a:r>
                  <a:rPr lang="de-DE" sz="1050"/>
                  <a:t>dimensionslose Spannung    → </a:t>
                </a:r>
              </a:p>
              <a:p>
                <a:pPr>
                  <a:defRPr sz="1050"/>
                </a:pPr>
                <a:r>
                  <a:rPr lang="de-DE" sz="1050"/>
                  <a:t>dimensionless stress</a:t>
                </a:r>
              </a:p>
            </c:rich>
          </c:tx>
          <c:layout>
            <c:manualLayout>
              <c:xMode val="edge"/>
              <c:yMode val="edge"/>
              <c:x val="1.5884970703751316E-2"/>
              <c:y val="0.10405392789844217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103618048"/>
        <c:crosses val="autoZero"/>
        <c:crossBetween val="midCat"/>
        <c:majorUnit val="0.5"/>
        <c:minorUnit val="0.1"/>
      </c:valAx>
    </c:plotArea>
    <c:legend>
      <c:legendPos val="b"/>
      <c:layout>
        <c:manualLayout>
          <c:xMode val="edge"/>
          <c:yMode val="edge"/>
          <c:x val="3.5978343755655236E-2"/>
          <c:y val="0.89561593845546894"/>
          <c:w val="0.93949792081627082"/>
          <c:h val="4.8399792873089244E-2"/>
        </c:manualLayout>
      </c:layout>
      <c:overlay val="0"/>
      <c:spPr>
        <a:ln>
          <a:solidFill>
            <a:schemeClr val="accent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solidFill>
        <a:srgbClr val="0070C0"/>
      </a:solidFill>
    </a:ln>
  </c:spPr>
  <c:txPr>
    <a:bodyPr/>
    <a:lstStyle/>
    <a:p>
      <a:pPr>
        <a:defRPr>
          <a:solidFill>
            <a:schemeClr val="tx1"/>
          </a:solidFill>
        </a:defRPr>
      </a:pPr>
      <a:endParaRPr lang="de-DE"/>
    </a:p>
  </c:txPr>
  <c:printSettings>
    <c:headerFooter>
      <c:oddFooter>&amp;L&amp;M04-046&amp;N
&amp;U&amp;Z&amp;"Arial Narrow,Fett"
www.jbladt.de
&amp;R
&amp;M04-046
(C) Bladt: 12.01.2017 
Bladt: &amp;D</c:oddFooter>
    </c:headerFooter>
    <c:pageMargins b="0.39370078740157483" l="0.70866141732283472" r="0.70866141732283472" t="0.78740157480314965" header="0.31496062992125984" footer="0.3149606299212598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43228</xdr:colOff>
      <xdr:row>15</xdr:row>
      <xdr:rowOff>27109</xdr:rowOff>
    </xdr:from>
    <xdr:to>
      <xdr:col>16</xdr:col>
      <xdr:colOff>399318</xdr:colOff>
      <xdr:row>53</xdr:row>
      <xdr:rowOff>146050</xdr:rowOff>
    </xdr:to>
    <xdr:graphicFrame macro="">
      <xdr:nvGraphicFramePr>
        <xdr:cNvPr id="9" name="Diagram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44694</xdr:colOff>
      <xdr:row>1</xdr:row>
      <xdr:rowOff>90951</xdr:rowOff>
    </xdr:from>
    <xdr:to>
      <xdr:col>16</xdr:col>
      <xdr:colOff>378069</xdr:colOff>
      <xdr:row>10</xdr:row>
      <xdr:rowOff>136525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3119" y="262401"/>
          <a:ext cx="5133975" cy="1737849"/>
        </a:xfrm>
        <a:prstGeom prst="rect">
          <a:avLst/>
        </a:prstGeom>
        <a:ln w="9525">
          <a:solidFill>
            <a:srgbClr val="0070C0"/>
          </a:solidFill>
        </a:ln>
      </xdr:spPr>
    </xdr:pic>
    <xdr:clientData/>
  </xdr:twoCellAnchor>
  <xdr:twoCellAnchor editAs="oneCell">
    <xdr:from>
      <xdr:col>6</xdr:col>
      <xdr:colOff>328083</xdr:colOff>
      <xdr:row>2</xdr:row>
      <xdr:rowOff>127000</xdr:rowOff>
    </xdr:from>
    <xdr:to>
      <xdr:col>7</xdr:col>
      <xdr:colOff>349089</xdr:colOff>
      <xdr:row>6</xdr:row>
      <xdr:rowOff>96359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9416" y="476250"/>
          <a:ext cx="666590" cy="6466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129819</xdr:colOff>
      <xdr:row>11</xdr:row>
      <xdr:rowOff>139677</xdr:rowOff>
    </xdr:from>
    <xdr:to>
      <xdr:col>15</xdr:col>
      <xdr:colOff>667750</xdr:colOff>
      <xdr:row>54</xdr:row>
      <xdr:rowOff>8658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142394</xdr:colOff>
      <xdr:row>1</xdr:row>
      <xdr:rowOff>105833</xdr:rowOff>
    </xdr:from>
    <xdr:to>
      <xdr:col>15</xdr:col>
      <xdr:colOff>603550</xdr:colOff>
      <xdr:row>9</xdr:row>
      <xdr:rowOff>109682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248" t="5049" b="5412"/>
        <a:stretch/>
      </xdr:blipFill>
      <xdr:spPr>
        <a:xfrm>
          <a:off x="6164311" y="222250"/>
          <a:ext cx="5170739" cy="1517265"/>
        </a:xfrm>
        <a:prstGeom prst="rect">
          <a:avLst/>
        </a:prstGeom>
        <a:ln w="3175">
          <a:solidFill>
            <a:srgbClr val="0070C0"/>
          </a:solidFill>
        </a:ln>
      </xdr:spPr>
    </xdr:pic>
    <xdr:clientData/>
  </xdr:twoCellAnchor>
  <xdr:twoCellAnchor editAs="oneCell">
    <xdr:from>
      <xdr:col>6</xdr:col>
      <xdr:colOff>296333</xdr:colOff>
      <xdr:row>3</xdr:row>
      <xdr:rowOff>52917</xdr:rowOff>
    </xdr:from>
    <xdr:to>
      <xdr:col>7</xdr:col>
      <xdr:colOff>317339</xdr:colOff>
      <xdr:row>7</xdr:row>
      <xdr:rowOff>22275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7666" y="603250"/>
          <a:ext cx="666590" cy="6466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314324</xdr:colOff>
      <xdr:row>0</xdr:row>
      <xdr:rowOff>138112</xdr:rowOff>
    </xdr:from>
    <xdr:ext cx="2505075" cy="4651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feld 4"/>
            <xdr:cNvSpPr txBox="1"/>
          </xdr:nvSpPr>
          <xdr:spPr>
            <a:xfrm>
              <a:off x="314324" y="138112"/>
              <a:ext cx="2505075" cy="4651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a:rPr lang="de-DE" sz="1100" b="1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𝒑</m:t>
                    </m:r>
                    <m:r>
                      <a:rPr lang="de-DE" sz="1100" b="1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de-DE" sz="11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𝒉</m:t>
                            </m:r>
                          </m:e>
                          <m:sub>
                            <m:r>
                              <a:rPr lang="de-DE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𝒌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𝒏</m:t>
                            </m:r>
                            <m:r>
                              <a:rPr lang="de-DE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∙</m:t>
                            </m:r>
                            <m:sSub>
                              <m:sSubPr>
                                <m:ctrlPr>
                                  <a:rPr lang="de-DE" sz="11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1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𝒃</m:t>
                                </m:r>
                              </m:e>
                              <m:sub>
                                <m:r>
                                  <a:rPr lang="de-DE" sz="11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𝒌</m:t>
                                </m:r>
                              </m:sub>
                            </m:sSub>
                            <m:r>
                              <a:rPr lang="de-DE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∙</m:t>
                            </m:r>
                            <m:r>
                              <a:rPr lang="de-DE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𝑮</m:t>
                            </m:r>
                          </m:e>
                          <m:sub>
                            <m:r>
                              <a:rPr lang="de-DE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𝒌</m:t>
                            </m:r>
                          </m:sub>
                        </m:sSub>
                      </m:den>
                    </m:f>
                    <m:r>
                      <a:rPr lang="de-DE" sz="1100" b="1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∙</m:t>
                    </m:r>
                    <m:f>
                      <m:fPr>
                        <m:ctrlPr>
                          <a:rPr lang="de-DE" sz="11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𝑨</m:t>
                            </m:r>
                          </m:e>
                          <m:sub>
                            <m:r>
                              <a:rPr lang="de-DE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𝒐</m:t>
                            </m:r>
                          </m:sub>
                        </m:sSub>
                        <m:r>
                          <a:rPr lang="de-DE" sz="11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∙</m:t>
                        </m:r>
                        <m:sSub>
                          <m:sSubPr>
                            <m:ctrlPr>
                              <a:rPr lang="de-DE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𝑬</m:t>
                            </m:r>
                          </m:e>
                          <m:sub>
                            <m:r>
                              <a:rPr lang="de-DE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𝒐</m:t>
                            </m:r>
                          </m:sub>
                        </m:sSub>
                        <m:r>
                          <a:rPr lang="de-DE" sz="11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∙</m:t>
                        </m:r>
                        <m:sSub>
                          <m:sSubPr>
                            <m:ctrlPr>
                              <a:rPr lang="de-DE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𝑨</m:t>
                            </m:r>
                          </m:e>
                          <m:sub>
                            <m:r>
                              <a:rPr lang="de-DE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𝒖</m:t>
                            </m:r>
                          </m:sub>
                        </m:sSub>
                        <m:r>
                          <a:rPr lang="de-DE" sz="11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∙</m:t>
                        </m:r>
                        <m:sSub>
                          <m:sSubPr>
                            <m:ctrlPr>
                              <a:rPr lang="de-DE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𝑬</m:t>
                            </m:r>
                          </m:e>
                          <m:sub>
                            <m:r>
                              <a:rPr lang="de-DE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𝒖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𝑨</m:t>
                            </m:r>
                          </m:e>
                          <m:sub>
                            <m:r>
                              <a:rPr lang="de-DE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𝒐</m:t>
                            </m:r>
                          </m:sub>
                        </m:sSub>
                        <m:r>
                          <a:rPr lang="de-DE" sz="11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∙</m:t>
                        </m:r>
                        <m:sSub>
                          <m:sSubPr>
                            <m:ctrlPr>
                              <a:rPr lang="de-DE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𝑬</m:t>
                            </m:r>
                          </m:e>
                          <m:sub>
                            <m:r>
                              <a:rPr lang="de-DE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𝒐</m:t>
                            </m:r>
                          </m:sub>
                        </m:sSub>
                        <m:r>
                          <a:rPr lang="de-DE" sz="11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+</m:t>
                        </m:r>
                        <m:sSub>
                          <m:sSubPr>
                            <m:ctrlPr>
                              <a:rPr lang="de-DE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𝑨</m:t>
                            </m:r>
                          </m:e>
                          <m:sub>
                            <m:r>
                              <a:rPr lang="de-DE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𝒖</m:t>
                            </m:r>
                          </m:sub>
                        </m:sSub>
                        <m:r>
                          <a:rPr lang="de-DE" sz="11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∙</m:t>
                        </m:r>
                        <m:sSub>
                          <m:sSubPr>
                            <m:ctrlPr>
                              <a:rPr lang="de-DE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𝑬</m:t>
                            </m:r>
                          </m:e>
                          <m:sub>
                            <m:r>
                              <a:rPr lang="de-DE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𝒖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de-DE" sz="1100" b="1"/>
            </a:p>
          </xdr:txBody>
        </xdr:sp>
      </mc:Choice>
      <mc:Fallback xmlns="">
        <xdr:sp macro="" textlink="">
          <xdr:nvSpPr>
            <xdr:cNvPr id="5" name="Textfeld 4"/>
            <xdr:cNvSpPr txBox="1"/>
          </xdr:nvSpPr>
          <xdr:spPr>
            <a:xfrm>
              <a:off x="314324" y="138112"/>
              <a:ext cx="2505075" cy="4651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𝒑=</a:t>
              </a:r>
              <a:r>
                <a:rPr lang="en-US" sz="11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𝒉</a:t>
              </a:r>
              <a:r>
                <a:rPr lang="de-DE" sz="11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_𝒌/〖𝒏∙𝒃_𝒌∙𝑮〗_𝒌 ∙(𝑨_𝒐∙𝑬_𝒐∙𝑨_𝒖∙𝑬_𝒖)/(𝑨_𝒐∙𝑬_𝒐+𝑨_𝒖∙𝑬_𝒖 )</a:t>
              </a:r>
              <a:endParaRPr lang="de-DE" sz="1100" b="1"/>
            </a:p>
          </xdr:txBody>
        </xdr:sp>
      </mc:Fallback>
    </mc:AlternateContent>
    <xdr:clientData/>
  </xdr:oneCellAnchor>
  <xdr:oneCellAnchor>
    <xdr:from>
      <xdr:col>0</xdr:col>
      <xdr:colOff>190499</xdr:colOff>
      <xdr:row>7</xdr:row>
      <xdr:rowOff>90487</xdr:rowOff>
    </xdr:from>
    <xdr:ext cx="2714625" cy="59247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feld 7"/>
            <xdr:cNvSpPr txBox="1"/>
          </xdr:nvSpPr>
          <xdr:spPr>
            <a:xfrm>
              <a:off x="190499" y="1223962"/>
              <a:ext cx="2714625" cy="59247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a:rPr lang="de-DE" sz="1100" b="1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𝝎</m:t>
                    </m:r>
                    <m:r>
                      <a:rPr lang="de-DE" sz="1100" b="1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=</m:t>
                    </m:r>
                    <m:rad>
                      <m:radPr>
                        <m:degHide m:val="on"/>
                        <m:ctrlPr>
                          <a:rPr lang="de-DE" sz="11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radPr>
                      <m:deg/>
                      <m:e>
                        <m:f>
                          <m:fPr>
                            <m:ctrlPr>
                              <a:rPr lang="de-DE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de-DE" sz="11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1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𝒏</m:t>
                                </m:r>
                                <m:r>
                                  <a:rPr lang="de-DE" sz="11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∙</m:t>
                                </m:r>
                                <m:sSub>
                                  <m:sSubPr>
                                    <m:ctrlPr>
                                      <a:rPr lang="de-DE" sz="11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de-DE" sz="11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𝒃</m:t>
                                    </m:r>
                                  </m:e>
                                  <m:sub>
                                    <m:r>
                                      <a:rPr lang="de-DE" sz="11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𝒌</m:t>
                                    </m:r>
                                  </m:sub>
                                </m:sSub>
                                <m:r>
                                  <a:rPr lang="de-DE" sz="11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∙</m:t>
                                </m:r>
                                <m:r>
                                  <a:rPr lang="de-DE" sz="11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𝑮</m:t>
                                </m:r>
                              </m:e>
                              <m:sub>
                                <m:r>
                                  <a:rPr lang="de-DE" sz="11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𝒌</m:t>
                                </m:r>
                              </m:sub>
                            </m:sSub>
                          </m:num>
                          <m:den>
                            <m:r>
                              <a:rPr lang="de-DE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 </m:t>
                            </m:r>
                            <m:sSub>
                              <m:sSubPr>
                                <m:ctrlPr>
                                  <a:rPr lang="de-DE" sz="11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𝒉</m:t>
                                </m:r>
                              </m:e>
                              <m:sub>
                                <m:r>
                                  <a:rPr lang="de-DE" sz="11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𝒌</m:t>
                                </m:r>
                              </m:sub>
                            </m:sSub>
                          </m:den>
                        </m:f>
                        <m:r>
                          <a:rPr lang="de-DE" sz="11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∙</m:t>
                        </m:r>
                        <m:f>
                          <m:fPr>
                            <m:ctrlPr>
                              <a:rPr lang="de-DE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de-DE" sz="11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1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𝑨</m:t>
                                </m:r>
                              </m:e>
                              <m:sub>
                                <m:r>
                                  <a:rPr lang="de-DE" sz="11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𝒐</m:t>
                                </m:r>
                              </m:sub>
                            </m:sSub>
                            <m:r>
                              <a:rPr lang="de-DE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∙</m:t>
                            </m:r>
                            <m:sSub>
                              <m:sSubPr>
                                <m:ctrlPr>
                                  <a:rPr lang="de-DE" sz="11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1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𝑬</m:t>
                                </m:r>
                              </m:e>
                              <m:sub>
                                <m:r>
                                  <a:rPr lang="de-DE" sz="11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𝒐</m:t>
                                </m:r>
                              </m:sub>
                            </m:sSub>
                            <m:r>
                              <a:rPr lang="de-DE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1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1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𝑨</m:t>
                                </m:r>
                              </m:e>
                              <m:sub>
                                <m:r>
                                  <a:rPr lang="de-DE" sz="11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𝒖</m:t>
                                </m:r>
                              </m:sub>
                            </m:sSub>
                            <m:r>
                              <a:rPr lang="de-DE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∙</m:t>
                            </m:r>
                            <m:sSub>
                              <m:sSubPr>
                                <m:ctrlPr>
                                  <a:rPr lang="de-DE" sz="11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1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𝑬</m:t>
                                </m:r>
                              </m:e>
                              <m:sub>
                                <m:r>
                                  <a:rPr lang="de-DE" sz="11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𝒖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de-DE" sz="11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1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𝑨</m:t>
                                </m:r>
                              </m:e>
                              <m:sub>
                                <m:r>
                                  <a:rPr lang="de-DE" sz="11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𝒐</m:t>
                                </m:r>
                              </m:sub>
                            </m:sSub>
                            <m:r>
                              <a:rPr lang="de-DE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∙</m:t>
                            </m:r>
                            <m:sSub>
                              <m:sSubPr>
                                <m:ctrlPr>
                                  <a:rPr lang="de-DE" sz="11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1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𝑬</m:t>
                                </m:r>
                              </m:e>
                              <m:sub>
                                <m:r>
                                  <a:rPr lang="de-DE" sz="11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𝒐</m:t>
                                </m:r>
                              </m:sub>
                            </m:sSub>
                            <m:r>
                              <a:rPr lang="de-DE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∙</m:t>
                            </m:r>
                            <m:sSub>
                              <m:sSubPr>
                                <m:ctrlPr>
                                  <a:rPr lang="de-DE" sz="11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1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𝑨</m:t>
                                </m:r>
                              </m:e>
                              <m:sub>
                                <m:r>
                                  <a:rPr lang="de-DE" sz="11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𝒖</m:t>
                                </m:r>
                              </m:sub>
                            </m:sSub>
                            <m:r>
                              <a:rPr lang="de-DE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∙</m:t>
                            </m:r>
                            <m:sSub>
                              <m:sSubPr>
                                <m:ctrlPr>
                                  <a:rPr lang="de-DE" sz="11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1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𝑬</m:t>
                                </m:r>
                              </m:e>
                              <m:sub>
                                <m:r>
                                  <a:rPr lang="de-DE" sz="11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𝒖</m:t>
                                </m:r>
                              </m:sub>
                            </m:sSub>
                          </m:den>
                        </m:f>
                      </m:e>
                    </m:rad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8" name="Textfeld 7"/>
            <xdr:cNvSpPr txBox="1"/>
          </xdr:nvSpPr>
          <xdr:spPr>
            <a:xfrm>
              <a:off x="190499" y="1223962"/>
              <a:ext cx="2714625" cy="59247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𝝎=√(〖𝒏∙𝒃_𝒌∙𝑮〗_𝒌/( </a:t>
              </a:r>
              <a:r>
                <a:rPr lang="en-US" sz="11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𝒉</a:t>
              </a:r>
              <a:r>
                <a:rPr lang="de-DE" sz="11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_𝒌 )∙(𝑨_𝒐∙𝑬_𝒐+𝑨_𝒖∙𝑬_𝒖)/(𝑨_𝒐∙𝑬_𝒐∙𝑨_𝒖∙𝑬_𝒖 ))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0</xdr:col>
      <xdr:colOff>295274</xdr:colOff>
      <xdr:row>3</xdr:row>
      <xdr:rowOff>147637</xdr:rowOff>
    </xdr:from>
    <xdr:ext cx="2752725" cy="4294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feld 8"/>
            <xdr:cNvSpPr txBox="1"/>
          </xdr:nvSpPr>
          <xdr:spPr>
            <a:xfrm>
              <a:off x="295274" y="633412"/>
              <a:ext cx="2752725" cy="4294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 algn="l"/>
              <a:r>
                <a:rPr lang="de-DE" sz="1400" b="0" i="1">
                  <a:solidFill>
                    <a:schemeClr val="tx1"/>
                  </a:solidFill>
                  <a:effectLst/>
                  <a:ea typeface="+mn-ea"/>
                  <a:cs typeface="+mn-cs"/>
                </a:rPr>
                <a:t>q=</a:t>
              </a:r>
              <a14:m>
                <m:oMath xmlns:m="http://schemas.openxmlformats.org/officeDocument/2006/math">
                  <m:f>
                    <m:fPr>
                      <m:ctrlPr>
                        <a:rPr lang="de-DE" sz="1400" b="1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fPr>
                    <m:num>
                      <m:sSub>
                        <m:sSubPr>
                          <m:ctrlPr>
                            <a:rPr lang="de-DE" sz="14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de-DE" sz="14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𝑨</m:t>
                          </m:r>
                        </m:e>
                        <m:sub>
                          <m:r>
                            <a:rPr lang="de-DE" sz="14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𝒐</m:t>
                          </m:r>
                        </m:sub>
                      </m:sSub>
                      <m:r>
                        <a:rPr lang="en-US" sz="1400" b="1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∙</m:t>
                      </m:r>
                      <m:sSub>
                        <m:sSubPr>
                          <m:ctrlPr>
                            <a:rPr lang="de-DE" sz="14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de-DE" sz="14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𝑬</m:t>
                          </m:r>
                        </m:e>
                        <m:sub>
                          <m:r>
                            <a:rPr lang="de-DE" sz="14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𝒐</m:t>
                          </m:r>
                        </m:sub>
                      </m:sSub>
                      <m:r>
                        <a:rPr lang="en-US" sz="1400" b="1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∙</m:t>
                      </m:r>
                      <m:sSub>
                        <m:sSubPr>
                          <m:ctrlPr>
                            <a:rPr lang="de-DE" sz="14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de-DE" sz="14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𝑨</m:t>
                          </m:r>
                        </m:e>
                        <m:sub>
                          <m:r>
                            <a:rPr lang="de-DE" sz="14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𝒖</m:t>
                          </m:r>
                        </m:sub>
                      </m:sSub>
                      <m:r>
                        <a:rPr lang="en-US" sz="1400" b="1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∙</m:t>
                      </m:r>
                      <m:sSub>
                        <m:sSubPr>
                          <m:ctrlPr>
                            <a:rPr lang="de-DE" sz="14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de-DE" sz="14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𝑬</m:t>
                          </m:r>
                        </m:e>
                        <m:sub>
                          <m:r>
                            <a:rPr lang="de-DE" sz="14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𝒖</m:t>
                          </m:r>
                        </m:sub>
                      </m:sSub>
                    </m:num>
                    <m:den>
                      <m:sSub>
                        <m:sSubPr>
                          <m:ctrlPr>
                            <a:rPr lang="de-DE" sz="14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de-DE" sz="14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𝑨</m:t>
                          </m:r>
                        </m:e>
                        <m:sub>
                          <m:r>
                            <a:rPr lang="de-DE" sz="14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𝒐</m:t>
                          </m:r>
                        </m:sub>
                      </m:sSub>
                      <m:r>
                        <a:rPr lang="en-US" sz="1400" b="1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∙</m:t>
                      </m:r>
                      <m:sSub>
                        <m:sSubPr>
                          <m:ctrlPr>
                            <a:rPr lang="de-DE" sz="14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de-DE" sz="14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𝑬</m:t>
                          </m:r>
                        </m:e>
                        <m:sub>
                          <m:r>
                            <a:rPr lang="de-DE" sz="14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𝒐</m:t>
                          </m:r>
                        </m:sub>
                      </m:sSub>
                      <m:r>
                        <a:rPr lang="en-US" sz="1400" b="1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+</m:t>
                      </m:r>
                      <m:sSub>
                        <m:sSubPr>
                          <m:ctrlPr>
                            <a:rPr lang="de-DE" sz="14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de-DE" sz="14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𝑨</m:t>
                          </m:r>
                        </m:e>
                        <m:sub>
                          <m:r>
                            <a:rPr lang="de-DE" sz="14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𝒖</m:t>
                          </m:r>
                        </m:sub>
                      </m:sSub>
                      <m:r>
                        <a:rPr lang="en-US" sz="1400" b="1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∙</m:t>
                      </m:r>
                      <m:sSub>
                        <m:sSubPr>
                          <m:ctrlPr>
                            <a:rPr lang="de-DE" sz="14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de-DE" sz="14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𝑬</m:t>
                          </m:r>
                        </m:e>
                        <m:sub>
                          <m:r>
                            <a:rPr lang="de-DE" sz="14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𝒖</m:t>
                          </m:r>
                        </m:sub>
                      </m:sSub>
                    </m:den>
                  </m:f>
                  <m:r>
                    <a:rPr lang="en-US" sz="1400" b="1" i="1">
                      <a:solidFill>
                        <a:schemeClr val="tx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∙</m:t>
                  </m:r>
                  <m:f>
                    <m:fPr>
                      <m:ctrlPr>
                        <a:rPr lang="de-DE" sz="1400" b="1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fPr>
                    <m:num>
                      <m:sSub>
                        <m:sSubPr>
                          <m:ctrlPr>
                            <a:rPr lang="de-DE" sz="14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n-US" sz="14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𝑭</m:t>
                          </m:r>
                        </m:e>
                        <m:sub>
                          <m:r>
                            <a:rPr lang="en-US" sz="14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𝒎𝒂𝒙</m:t>
                          </m:r>
                        </m:sub>
                      </m:sSub>
                    </m:num>
                    <m:den>
                      <m:sSub>
                        <m:sSubPr>
                          <m:ctrlPr>
                            <a:rPr lang="de-DE" sz="14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sSub>
                            <m:sSubPr>
                              <m:ctrlPr>
                                <a:rPr lang="de-DE" sz="14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sSub>
                                <m:sSubPr>
                                  <m:ctrlPr>
                                    <a:rPr lang="de-DE" sz="1400" b="1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/>
                                      <a:ea typeface="+mn-ea"/>
                                      <a:cs typeface="+mn-cs"/>
                                    </a:rPr>
                                  </m:ctrlPr>
                                </m:sSubPr>
                                <m:e>
                                  <m:r>
                                    <a:rPr lang="en-US" sz="1400" b="1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/>
                                      <a:ea typeface="+mn-ea"/>
                                      <a:cs typeface="+mn-cs"/>
                                    </a:rPr>
                                    <m:t>𝑬</m:t>
                                  </m:r>
                                </m:e>
                                <m:sub>
                                  <m:r>
                                    <a:rPr lang="en-US" sz="1400" b="1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/>
                                      <a:ea typeface="+mn-ea"/>
                                      <a:cs typeface="+mn-cs"/>
                                    </a:rPr>
                                    <m:t>𝒖</m:t>
                                  </m:r>
                                </m:sub>
                              </m:sSub>
                              <m:r>
                                <a:rPr lang="en-US" sz="14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∙</m:t>
                              </m:r>
                              <m:r>
                                <a:rPr lang="en-US" sz="14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𝑨</m:t>
                              </m:r>
                            </m:e>
                            <m:sub>
                              <m:r>
                                <a:rPr lang="en-US" sz="14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𝒐</m:t>
                              </m:r>
                            </m:sub>
                          </m:sSub>
                          <m:r>
                            <a:rPr lang="en-US" sz="14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∙</m:t>
                          </m:r>
                          <m:r>
                            <a:rPr lang="en-US" sz="14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𝑨</m:t>
                          </m:r>
                        </m:e>
                        <m:sub>
                          <m:r>
                            <a:rPr lang="en-US" sz="14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𝒖</m:t>
                          </m:r>
                        </m:sub>
                      </m:sSub>
                    </m:den>
                  </m:f>
                </m:oMath>
              </a14:m>
              <a:endParaRPr lang="de-DE" sz="1400" b="1" i="1"/>
            </a:p>
          </xdr:txBody>
        </xdr:sp>
      </mc:Choice>
      <mc:Fallback xmlns="">
        <xdr:sp macro="" textlink="">
          <xdr:nvSpPr>
            <xdr:cNvPr id="9" name="Textfeld 8"/>
            <xdr:cNvSpPr txBox="1"/>
          </xdr:nvSpPr>
          <xdr:spPr>
            <a:xfrm>
              <a:off x="295274" y="633412"/>
              <a:ext cx="2752725" cy="4294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 algn="l"/>
              <a:r>
                <a:rPr lang="de-DE" sz="1400" b="0" i="1">
                  <a:solidFill>
                    <a:schemeClr val="tx1"/>
                  </a:solidFill>
                  <a:effectLst/>
                  <a:ea typeface="+mn-ea"/>
                  <a:cs typeface="+mn-cs"/>
                </a:rPr>
                <a:t>q=</a:t>
              </a:r>
              <a:r>
                <a:rPr lang="de-DE" sz="14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(𝑨_𝒐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∙</a:t>
              </a:r>
              <a:r>
                <a:rPr lang="de-DE" sz="14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𝑬_𝒐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∙</a:t>
              </a:r>
              <a:r>
                <a:rPr lang="de-DE" sz="14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𝑨_𝒖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∙</a:t>
              </a:r>
              <a:r>
                <a:rPr lang="de-DE" sz="14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𝑬_𝒖)/(𝑨_𝒐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∙</a:t>
              </a:r>
              <a:r>
                <a:rPr lang="de-DE" sz="14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𝑬_𝒐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+</a:t>
              </a:r>
              <a:r>
                <a:rPr lang="de-DE" sz="14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𝑨_𝒖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∙</a:t>
              </a:r>
              <a:r>
                <a:rPr lang="de-DE" sz="14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𝑬_𝒖 )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∙𝑭</a:t>
              </a:r>
              <a:r>
                <a:rPr lang="de-DE" sz="14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_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𝒎𝒂𝒙</a:t>
              </a:r>
              <a:r>
                <a:rPr lang="de-DE" sz="14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/〖〖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𝑬</a:t>
              </a:r>
              <a:r>
                <a:rPr lang="de-DE" sz="14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_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𝒖∙𝑨</a:t>
              </a:r>
              <a:r>
                <a:rPr lang="de-DE" sz="14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〗_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𝒐∙𝑨</a:t>
              </a:r>
              <a:r>
                <a:rPr lang="de-DE" sz="14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〗_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𝒖 </a:t>
              </a:r>
              <a:endParaRPr lang="de-DE" sz="1400" b="1" i="1"/>
            </a:p>
          </xdr:txBody>
        </xdr:sp>
      </mc:Fallback>
    </mc:AlternateContent>
    <xdr:clientData/>
  </xdr:oneCellAnchor>
  <xdr:oneCellAnchor>
    <xdr:from>
      <xdr:col>0</xdr:col>
      <xdr:colOff>276225</xdr:colOff>
      <xdr:row>11</xdr:row>
      <xdr:rowOff>119062</xdr:rowOff>
    </xdr:from>
    <xdr:ext cx="4686300" cy="472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feld 9"/>
            <xdr:cNvSpPr txBox="1"/>
          </xdr:nvSpPr>
          <xdr:spPr>
            <a:xfrm>
              <a:off x="276225" y="1900237"/>
              <a:ext cx="4686300" cy="472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100" b="1" i="1">
                            <a:effectLst/>
                            <a:latin typeface="Cambria Math"/>
                          </a:rPr>
                        </m:ctrlPr>
                      </m:sSubPr>
                      <m:e>
                        <m:r>
                          <a:rPr lang="de-DE" sz="1100" b="1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𝝈</m:t>
                        </m:r>
                      </m:e>
                      <m:sub>
                        <m:r>
                          <a:rPr lang="de-DE" sz="1100" b="1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𝒐</m:t>
                        </m:r>
                      </m:sub>
                    </m:sSub>
                    <m:d>
                      <m:dPr>
                        <m:ctrlPr>
                          <a:rPr lang="de-DE" sz="1100" b="1" i="1">
                            <a:effectLst/>
                            <a:latin typeface="Cambria Math"/>
                          </a:rPr>
                        </m:ctrlPr>
                      </m:dPr>
                      <m:e>
                        <m:r>
                          <a:rPr lang="de-DE" sz="1100" b="1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𝒙</m:t>
                        </m:r>
                      </m:e>
                    </m:d>
                    <m:r>
                      <a:rPr lang="de-DE" sz="1100" b="1" i="1">
                        <a:effectLst/>
                        <a:latin typeface="Cambria Math"/>
                        <a:ea typeface="Calibri"/>
                        <a:cs typeface="Times New Roman"/>
                      </a:rPr>
                      <m:t>=</m:t>
                    </m:r>
                    <m:d>
                      <m:dPr>
                        <m:ctrlPr>
                          <a:rPr lang="de-DE" sz="1100" b="1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de-DE" sz="1100" b="1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</m:ctrlPr>
                          </m:sSubPr>
                          <m:e>
                            <m:r>
                              <a:rPr lang="de-DE" sz="1100" b="1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𝝈</m:t>
                            </m:r>
                          </m:e>
                          <m:sub>
                            <m:r>
                              <a:rPr lang="de-DE" sz="1100" b="1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𝒐𝒎𝒂𝒙</m:t>
                            </m:r>
                          </m:sub>
                        </m:sSub>
                        <m:r>
                          <a:rPr lang="de-DE" sz="1100" b="1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−</m:t>
                        </m:r>
                        <m:r>
                          <a:rPr lang="de-DE" sz="1100" b="1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𝒒</m:t>
                        </m:r>
                      </m:e>
                    </m:d>
                    <m:r>
                      <a:rPr lang="de-DE" sz="1100" b="1" i="1">
                        <a:effectLst/>
                        <a:latin typeface="Cambria Math"/>
                        <a:ea typeface="Calibri"/>
                        <a:cs typeface="Times New Roman"/>
                      </a:rPr>
                      <m:t>∙</m:t>
                    </m:r>
                    <m:f>
                      <m:fPr>
                        <m:ctrlPr>
                          <a:rPr lang="de-DE" sz="1100" b="1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</m:ctrlPr>
                      </m:fPr>
                      <m:num>
                        <m:func>
                          <m:funcPr>
                            <m:ctrlPr>
                              <a:rPr lang="de-DE" sz="1100" b="1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</m:ctrlPr>
                          </m:funcPr>
                          <m:fName>
                            <m:r>
                              <a:rPr lang="de-DE" sz="1100" b="1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𝐬𝐢𝐧𝐡</m:t>
                            </m:r>
                          </m:fName>
                          <m:e>
                            <m:d>
                              <m:dPr>
                                <m:ctrlPr>
                                  <a:rPr lang="de-DE" sz="1100" b="1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</m:ctrlPr>
                              </m:dPr>
                              <m:e>
                                <m:r>
                                  <a:rPr lang="de-DE" sz="1100" b="1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𝝎</m:t>
                                </m:r>
                                <m:r>
                                  <a:rPr lang="de-DE" sz="1100" b="1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∙</m:t>
                                </m:r>
                                <m:r>
                                  <a:rPr lang="de-DE" sz="1100" b="1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𝒙</m:t>
                                </m:r>
                              </m:e>
                            </m:d>
                          </m:e>
                        </m:func>
                      </m:num>
                      <m:den>
                        <m:func>
                          <m:funcPr>
                            <m:ctrlPr>
                              <a:rPr lang="de-DE" sz="1100" b="1" i="1">
                                <a:effectLst/>
                                <a:latin typeface="Cambria Math"/>
                              </a:rPr>
                            </m:ctrlPr>
                          </m:funcPr>
                          <m:fName>
                            <m:r>
                              <a:rPr lang="de-DE" sz="1100" b="1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𝐬𝐢𝐧𝐡</m:t>
                            </m:r>
                          </m:fName>
                          <m:e>
                            <m:d>
                              <m:dPr>
                                <m:ctrlPr>
                                  <a:rPr lang="de-DE" sz="1100" b="1" i="1">
                                    <a:effectLst/>
                                    <a:latin typeface="Cambria Math"/>
                                  </a:rPr>
                                </m:ctrlPr>
                              </m:dPr>
                              <m:e>
                                <m:r>
                                  <a:rPr lang="de-DE" sz="1100" b="1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𝝎</m:t>
                                </m:r>
                                <m:r>
                                  <a:rPr lang="de-DE" sz="1100" b="1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∙</m:t>
                                </m:r>
                                <m:r>
                                  <a:rPr lang="de-DE" sz="1100" b="1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𝒍</m:t>
                                </m:r>
                              </m:e>
                            </m:d>
                          </m:e>
                        </m:func>
                      </m:den>
                    </m:f>
                    <m:r>
                      <a:rPr lang="de-DE" sz="1100" b="1" i="1">
                        <a:effectLst/>
                        <a:latin typeface="Cambria Math"/>
                        <a:ea typeface="Calibri"/>
                        <a:cs typeface="Times New Roman"/>
                      </a:rPr>
                      <m:t>−</m:t>
                    </m:r>
                    <m:r>
                      <a:rPr lang="de-DE" sz="1100" b="1" i="1">
                        <a:effectLst/>
                        <a:latin typeface="Cambria Math"/>
                        <a:ea typeface="Calibri"/>
                        <a:cs typeface="Times New Roman"/>
                      </a:rPr>
                      <m:t>𝒒</m:t>
                    </m:r>
                    <m:r>
                      <a:rPr lang="de-DE" sz="1100" b="1" i="1">
                        <a:effectLst/>
                        <a:latin typeface="Cambria Math"/>
                        <a:ea typeface="Calibri"/>
                        <a:cs typeface="Times New Roman"/>
                      </a:rPr>
                      <m:t>∙</m:t>
                    </m:r>
                    <m:d>
                      <m:dPr>
                        <m:ctrlPr>
                          <a:rPr lang="de-DE" sz="1100" b="1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de-DE" sz="1100" b="1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</m:ctrlPr>
                          </m:fPr>
                          <m:num>
                            <m:r>
                              <a:rPr lang="de-DE" sz="1100" b="1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𝐬𝐢𝐧𝐡</m:t>
                            </m:r>
                            <m:r>
                              <a:rPr lang="de-DE" sz="1100" b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⁡</m:t>
                            </m:r>
                            <m:r>
                              <a:rPr lang="de-DE" sz="1100" b="1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(</m:t>
                            </m:r>
                            <m:r>
                              <a:rPr lang="de-DE" sz="1100" b="1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𝝎</m:t>
                            </m:r>
                            <m:r>
                              <a:rPr lang="de-DE" sz="1100" b="1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∙(</m:t>
                            </m:r>
                            <m:r>
                              <a:rPr lang="de-DE" sz="1100" b="1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𝒍</m:t>
                            </m:r>
                            <m:r>
                              <a:rPr lang="de-DE" sz="1100" b="1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−</m:t>
                            </m:r>
                            <m:r>
                              <a:rPr lang="de-DE" sz="1100" b="1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𝒙</m:t>
                            </m:r>
                            <m:r>
                              <a:rPr lang="de-DE" sz="1100" b="1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))</m:t>
                            </m:r>
                          </m:num>
                          <m:den>
                            <m:r>
                              <a:rPr lang="de-DE" sz="1100" b="1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𝐬𝐢𝐧𝐡</m:t>
                            </m:r>
                            <m:r>
                              <a:rPr lang="de-DE" sz="1100" b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⁡</m:t>
                            </m:r>
                            <m:r>
                              <a:rPr lang="de-DE" sz="1100" b="1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(</m:t>
                            </m:r>
                            <m:r>
                              <a:rPr lang="de-DE" sz="1100" b="1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𝝎</m:t>
                            </m:r>
                            <m:r>
                              <a:rPr lang="de-DE" sz="1100" b="1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∙</m:t>
                            </m:r>
                            <m:r>
                              <a:rPr lang="de-DE" sz="1100" b="1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𝒍</m:t>
                            </m:r>
                            <m:r>
                              <a:rPr lang="de-DE" sz="1100" b="1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)</m:t>
                            </m:r>
                          </m:den>
                        </m:f>
                        <m:r>
                          <a:rPr lang="de-DE" sz="1100" b="1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−</m:t>
                        </m:r>
                        <m:r>
                          <a:rPr lang="de-DE" sz="1100" b="1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𝟏</m:t>
                        </m:r>
                      </m:e>
                    </m:d>
                    <m:r>
                      <m:rPr>
                        <m:nor/>
                      </m:rPr>
                      <a:rPr lang="de-DE" sz="1100" b="1">
                        <a:effectLst/>
                        <a:latin typeface="Arial Narrow"/>
                        <a:ea typeface="Calibri"/>
                        <a:cs typeface="Times New Roman"/>
                      </a:rPr>
                      <m:t> </m:t>
                    </m:r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10" name="Textfeld 9"/>
            <xdr:cNvSpPr txBox="1"/>
          </xdr:nvSpPr>
          <xdr:spPr>
            <a:xfrm>
              <a:off x="276225" y="1900237"/>
              <a:ext cx="4686300" cy="472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1" i="0">
                  <a:effectLst/>
                  <a:latin typeface="Cambria Math"/>
                  <a:ea typeface="Calibri"/>
                  <a:cs typeface="Times New Roman"/>
                </a:rPr>
                <a:t>𝝈_𝒐 </a:t>
              </a:r>
              <a:r>
                <a:rPr lang="de-DE" sz="1100" b="1" i="0">
                  <a:effectLst/>
                  <a:latin typeface="Cambria Math"/>
                </a:rPr>
                <a:t>(</a:t>
              </a:r>
              <a:r>
                <a:rPr lang="de-DE" sz="1100" b="1" i="0">
                  <a:effectLst/>
                  <a:latin typeface="Cambria Math"/>
                  <a:ea typeface="Calibri"/>
                  <a:cs typeface="Times New Roman"/>
                </a:rPr>
                <a:t>𝒙)=</a:t>
              </a:r>
              <a:r>
                <a:rPr lang="de-DE" sz="1100" b="1" i="0">
                  <a:effectLst/>
                  <a:latin typeface="Cambria Math"/>
                  <a:cs typeface="Times New Roman"/>
                </a:rPr>
                <a:t>(</a:t>
              </a:r>
              <a:r>
                <a:rPr lang="de-DE" sz="1100" b="1" i="0">
                  <a:effectLst/>
                  <a:latin typeface="Cambria Math"/>
                  <a:ea typeface="Calibri"/>
                  <a:cs typeface="Times New Roman"/>
                </a:rPr>
                <a:t>𝝈_𝒐𝒎𝒂𝒙−𝒒)∙𝐬𝐢𝐧𝐡⁡(𝝎∙𝒙)/𝐬𝐢𝐧𝐡⁡(𝝎∙𝒍) −𝒒∙</a:t>
              </a:r>
              <a:r>
                <a:rPr lang="de-DE" sz="1100" b="1" i="0">
                  <a:effectLst/>
                  <a:latin typeface="Cambria Math"/>
                  <a:cs typeface="Times New Roman"/>
                </a:rPr>
                <a:t>((</a:t>
              </a:r>
              <a:r>
                <a:rPr lang="de-DE" sz="1100" b="1" i="0">
                  <a:effectLst/>
                  <a:latin typeface="Cambria Math"/>
                  <a:ea typeface="Calibri"/>
                  <a:cs typeface="Times New Roman"/>
                </a:rPr>
                <a:t>𝐬𝐢𝐧𝐡⁡(𝝎∙(𝒍−𝒙)))/(𝐬𝐢𝐧𝐡⁡(𝝎∙𝒍))−𝟏)" </a:t>
              </a:r>
              <a:r>
                <a:rPr lang="de-DE" sz="1100" b="1" i="0">
                  <a:effectLst/>
                  <a:latin typeface="Arial Narrow"/>
                  <a:ea typeface="Calibri"/>
                  <a:cs typeface="Times New Roman"/>
                </a:rPr>
                <a:t>"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0</xdr:col>
      <xdr:colOff>295275</xdr:colOff>
      <xdr:row>14</xdr:row>
      <xdr:rowOff>123825</xdr:rowOff>
    </xdr:from>
    <xdr:ext cx="3771900" cy="48112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feld 10"/>
            <xdr:cNvSpPr txBox="1"/>
          </xdr:nvSpPr>
          <xdr:spPr>
            <a:xfrm>
              <a:off x="295275" y="2390775"/>
              <a:ext cx="3771900" cy="48112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100" b="1" i="1">
                            <a:effectLst/>
                            <a:latin typeface="Cambria Math"/>
                          </a:rPr>
                        </m:ctrlPr>
                      </m:sSubPr>
                      <m:e>
                        <m:r>
                          <a:rPr lang="de-DE" sz="1100" b="1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𝝈</m:t>
                        </m:r>
                      </m:e>
                      <m:sub>
                        <m:r>
                          <a:rPr lang="de-DE" sz="1100" b="1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𝒖</m:t>
                        </m:r>
                      </m:sub>
                    </m:sSub>
                    <m:d>
                      <m:dPr>
                        <m:ctrlPr>
                          <a:rPr lang="de-DE" sz="1100" b="1" i="1">
                            <a:effectLst/>
                            <a:latin typeface="Cambria Math"/>
                          </a:rPr>
                        </m:ctrlPr>
                      </m:dPr>
                      <m:e>
                        <m:r>
                          <a:rPr lang="de-DE" sz="1100" b="1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𝒙</m:t>
                        </m:r>
                      </m:e>
                    </m:d>
                    <m:r>
                      <a:rPr lang="de-DE" sz="1100" b="1" i="1">
                        <a:effectLst/>
                        <a:latin typeface="Cambria Math"/>
                        <a:ea typeface="Calibri"/>
                        <a:cs typeface="Times New Roman"/>
                      </a:rPr>
                      <m:t>=−</m:t>
                    </m:r>
                    <m:f>
                      <m:fPr>
                        <m:ctrlPr>
                          <a:rPr lang="de-DE" sz="1100" b="1" i="1">
                            <a:effectLst/>
                            <a:latin typeface="Cambria Math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1" i="1">
                                <a:effectLst/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100" b="1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𝑨</m:t>
                            </m:r>
                          </m:e>
                          <m:sub>
                            <m:r>
                              <a:rPr lang="de-DE" sz="1100" b="1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𝒐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1" i="1">
                                <a:effectLst/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100" b="1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𝑨</m:t>
                            </m:r>
                          </m:e>
                          <m:sub>
                            <m:r>
                              <a:rPr lang="de-DE" sz="1100" b="1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𝒖</m:t>
                            </m:r>
                          </m:sub>
                        </m:sSub>
                      </m:den>
                    </m:f>
                    <m:r>
                      <a:rPr lang="de-DE" sz="1100" b="1" i="1">
                        <a:effectLst/>
                        <a:latin typeface="Cambria Math"/>
                        <a:ea typeface="Calibri"/>
                        <a:cs typeface="Times New Roman"/>
                      </a:rPr>
                      <m:t>∙</m:t>
                    </m:r>
                    <m:sSub>
                      <m:sSubPr>
                        <m:ctrlPr>
                          <a:rPr lang="de-DE" sz="1100" b="1" i="1">
                            <a:effectLst/>
                            <a:latin typeface="Cambria Math"/>
                          </a:rPr>
                        </m:ctrlPr>
                      </m:sSubPr>
                      <m:e>
                        <m:r>
                          <a:rPr lang="de-DE" sz="1100" b="1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𝝈</m:t>
                        </m:r>
                      </m:e>
                      <m:sub>
                        <m:r>
                          <a:rPr lang="de-DE" sz="1100" b="1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𝒐</m:t>
                        </m:r>
                      </m:sub>
                    </m:sSub>
                    <m:d>
                      <m:dPr>
                        <m:ctrlPr>
                          <a:rPr lang="de-DE" sz="1100" b="1" i="1">
                            <a:effectLst/>
                            <a:latin typeface="Cambria Math"/>
                          </a:rPr>
                        </m:ctrlPr>
                      </m:dPr>
                      <m:e>
                        <m:r>
                          <a:rPr lang="de-DE" sz="1100" b="1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𝒙</m:t>
                        </m:r>
                      </m:e>
                    </m:d>
                    <m:r>
                      <a:rPr lang="de-DE" sz="1100" b="1" i="1">
                        <a:effectLst/>
                        <a:latin typeface="Cambria Math"/>
                        <a:ea typeface="Calibri"/>
                        <a:cs typeface="Times New Roman"/>
                      </a:rPr>
                      <m:t>+</m:t>
                    </m:r>
                    <m:sSub>
                      <m:sSubPr>
                        <m:ctrlPr>
                          <a:rPr lang="de-DE" sz="1100" b="1" i="1">
                            <a:effectLst/>
                            <a:latin typeface="Cambria Math"/>
                          </a:rPr>
                        </m:ctrlPr>
                      </m:sSubPr>
                      <m:e>
                        <m:r>
                          <a:rPr lang="de-DE" sz="1100" b="1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𝝈</m:t>
                        </m:r>
                      </m:e>
                      <m:sub>
                        <m:r>
                          <a:rPr lang="de-DE" sz="1100" b="1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𝒖𝒎𝒂𝒙</m:t>
                        </m:r>
                      </m:sub>
                    </m:sSub>
                    <m:r>
                      <m:rPr>
                        <m:nor/>
                      </m:rPr>
                      <a:rPr lang="de-DE" sz="1100" b="1">
                        <a:effectLst/>
                        <a:latin typeface="Arial Narrow"/>
                        <a:ea typeface="Calibri"/>
                        <a:cs typeface="Times New Roman"/>
                      </a:rPr>
                      <m:t> </m:t>
                    </m:r>
                  </m:oMath>
                </m:oMathPara>
              </a14:m>
              <a:endParaRPr lang="de-DE" sz="1100" b="1"/>
            </a:p>
          </xdr:txBody>
        </xdr:sp>
      </mc:Choice>
      <mc:Fallback xmlns="">
        <xdr:sp macro="" textlink="">
          <xdr:nvSpPr>
            <xdr:cNvPr id="11" name="Textfeld 10"/>
            <xdr:cNvSpPr txBox="1"/>
          </xdr:nvSpPr>
          <xdr:spPr>
            <a:xfrm>
              <a:off x="295275" y="2390775"/>
              <a:ext cx="3771900" cy="48112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de-DE" sz="1100" b="1" i="0">
                  <a:effectLst/>
                  <a:latin typeface="Cambria Math"/>
                  <a:ea typeface="Calibri"/>
                  <a:cs typeface="Times New Roman"/>
                </a:rPr>
                <a:t>𝝈_𝒖 </a:t>
              </a:r>
              <a:r>
                <a:rPr lang="de-DE" sz="1100" b="1" i="0">
                  <a:effectLst/>
                  <a:latin typeface="Cambria Math"/>
                </a:rPr>
                <a:t>(</a:t>
              </a:r>
              <a:r>
                <a:rPr lang="de-DE" sz="1100" b="1" i="0">
                  <a:effectLst/>
                  <a:latin typeface="Cambria Math"/>
                  <a:ea typeface="Calibri"/>
                  <a:cs typeface="Times New Roman"/>
                </a:rPr>
                <a:t>𝒙)=−𝑨_𝒐/𝑨_𝒖 ∙𝝈_𝒐 </a:t>
              </a:r>
              <a:r>
                <a:rPr lang="de-DE" sz="1100" b="1" i="0">
                  <a:effectLst/>
                  <a:latin typeface="Cambria Math"/>
                </a:rPr>
                <a:t>(</a:t>
              </a:r>
              <a:r>
                <a:rPr lang="de-DE" sz="1100" b="1" i="0">
                  <a:effectLst/>
                  <a:latin typeface="Cambria Math"/>
                  <a:ea typeface="Calibri"/>
                  <a:cs typeface="Times New Roman"/>
                </a:rPr>
                <a:t>𝒙)+𝝈_𝒖𝒎𝒂𝒙 " </a:t>
              </a:r>
              <a:r>
                <a:rPr lang="de-DE" sz="1100" b="1" i="0">
                  <a:effectLst/>
                  <a:latin typeface="Arial Narrow"/>
                  <a:ea typeface="Calibri"/>
                  <a:cs typeface="Times New Roman"/>
                </a:rPr>
                <a:t>"</a:t>
              </a:r>
              <a:endParaRPr lang="de-DE" sz="1100" b="1"/>
            </a:p>
          </xdr:txBody>
        </xdr:sp>
      </mc:Fallback>
    </mc:AlternateContent>
    <xdr:clientData/>
  </xdr:oneCellAnchor>
  <xdr:oneCellAnchor>
    <xdr:from>
      <xdr:col>0</xdr:col>
      <xdr:colOff>219074</xdr:colOff>
      <xdr:row>18</xdr:row>
      <xdr:rowOff>14287</xdr:rowOff>
    </xdr:from>
    <xdr:ext cx="5305426" cy="5298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feld 1"/>
            <xdr:cNvSpPr txBox="1"/>
          </xdr:nvSpPr>
          <xdr:spPr>
            <a:xfrm>
              <a:off x="219074" y="2928937"/>
              <a:ext cx="5305426" cy="5298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>
                      <m:sSubPr>
                        <m:ctrlPr>
                          <a:rPr lang="de-DE" b="1" i="1">
                            <a:effectLst/>
                            <a:latin typeface="Cambria Math"/>
                          </a:rPr>
                        </m:ctrlPr>
                      </m:sSubPr>
                      <m:e>
                        <m:r>
                          <a:rPr lang="de-DE" sz="1100" b="1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𝝉</m:t>
                        </m:r>
                      </m:e>
                      <m:sub>
                        <m:r>
                          <a:rPr lang="de-DE" sz="1100" b="1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𝒌</m:t>
                        </m:r>
                      </m:sub>
                    </m:sSub>
                    <m:d>
                      <m:dPr>
                        <m:ctrlPr>
                          <a:rPr lang="de-DE" b="1" i="1">
                            <a:effectLst/>
                            <a:latin typeface="Cambria Math"/>
                          </a:rPr>
                        </m:ctrlPr>
                      </m:dPr>
                      <m:e>
                        <m:r>
                          <a:rPr lang="de-DE" sz="1100" b="1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𝒙</m:t>
                        </m:r>
                      </m:e>
                    </m:d>
                    <m:r>
                      <a:rPr lang="de-DE" sz="1100" b="1" i="1">
                        <a:effectLst/>
                        <a:latin typeface="Cambria Math"/>
                        <a:ea typeface="Calibri"/>
                        <a:cs typeface="Times New Roman"/>
                      </a:rPr>
                      <m:t>=</m:t>
                    </m:r>
                    <m:f>
                      <m:fPr>
                        <m:ctrlPr>
                          <a:rPr lang="de-DE" b="1" i="1">
                            <a:effectLst/>
                            <a:latin typeface="Cambria Math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b="1" i="1">
                                <a:effectLst/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100" b="1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𝑨</m:t>
                            </m:r>
                          </m:e>
                          <m:sub>
                            <m:r>
                              <a:rPr lang="de-DE" sz="1100" b="1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𝒐</m:t>
                            </m:r>
                          </m:sub>
                        </m:sSub>
                      </m:num>
                      <m:den>
                        <m:r>
                          <a:rPr lang="de-DE" sz="1100" b="1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𝒏</m:t>
                        </m:r>
                        <m:r>
                          <a:rPr lang="de-DE" sz="1100" b="1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∙</m:t>
                        </m:r>
                        <m:sSub>
                          <m:sSubPr>
                            <m:ctrlPr>
                              <a:rPr lang="de-DE" b="1" i="1">
                                <a:effectLst/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100" b="1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𝒃</m:t>
                            </m:r>
                          </m:e>
                          <m:sub>
                            <m:r>
                              <a:rPr lang="de-DE" sz="1100" b="1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𝒌</m:t>
                            </m:r>
                          </m:sub>
                        </m:sSub>
                      </m:den>
                    </m:f>
                    <m:r>
                      <a:rPr lang="de-DE" sz="1100" b="1" i="1">
                        <a:effectLst/>
                        <a:latin typeface="Cambria Math"/>
                        <a:ea typeface="Calibri"/>
                        <a:cs typeface="Times New Roman"/>
                      </a:rPr>
                      <m:t>∙</m:t>
                    </m:r>
                    <m:r>
                      <a:rPr lang="de-DE" sz="1100" b="1" i="1">
                        <a:effectLst/>
                        <a:latin typeface="Cambria Math"/>
                        <a:ea typeface="Calibri"/>
                        <a:cs typeface="Times New Roman"/>
                      </a:rPr>
                      <m:t>𝝎</m:t>
                    </m:r>
                    <m:r>
                      <a:rPr lang="de-DE" sz="1100" b="1" i="1">
                        <a:effectLst/>
                        <a:latin typeface="Cambria Math"/>
                        <a:ea typeface="Calibri"/>
                        <a:cs typeface="Times New Roman"/>
                      </a:rPr>
                      <m:t>∙</m:t>
                    </m:r>
                    <m:d>
                      <m:dPr>
                        <m:ctrlPr>
                          <a:rPr lang="de-DE" b="1" i="1">
                            <a:effectLst/>
                            <a:latin typeface="Cambria Math"/>
                          </a:rPr>
                        </m:ctrlPr>
                      </m:dPr>
                      <m:e>
                        <m:d>
                          <m:dPr>
                            <m:ctrlPr>
                              <a:rPr lang="de-DE" b="1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de-DE" b="1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</m:ctrlPr>
                              </m:sSubPr>
                              <m:e>
                                <m:r>
                                  <a:rPr lang="de-DE" sz="1100" b="1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𝝈</m:t>
                                </m:r>
                              </m:e>
                              <m:sub>
                                <m:r>
                                  <a:rPr lang="de-DE" sz="1100" b="1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𝒐𝒎𝒂𝒙</m:t>
                                </m:r>
                              </m:sub>
                            </m:sSub>
                            <m:r>
                              <a:rPr lang="de-DE" sz="1100" b="1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−</m:t>
                            </m:r>
                            <m:r>
                              <a:rPr lang="de-DE" sz="1100" b="1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𝒒</m:t>
                            </m:r>
                          </m:e>
                        </m:d>
                        <m:r>
                          <a:rPr lang="de-DE" sz="1100" b="1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∙</m:t>
                        </m:r>
                        <m:f>
                          <m:fPr>
                            <m:ctrlPr>
                              <a:rPr lang="de-DE" b="1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</m:ctrlPr>
                          </m:fPr>
                          <m:num>
                            <m:func>
                              <m:funcPr>
                                <m:ctrlPr>
                                  <a:rPr lang="de-DE" b="1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</m:ctrlPr>
                              </m:funcPr>
                              <m:fName>
                                <m:r>
                                  <a:rPr lang="de-DE" sz="1100" b="1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𝐜𝐨𝐬𝐡</m:t>
                                </m:r>
                              </m:fName>
                              <m:e>
                                <m:d>
                                  <m:dPr>
                                    <m:ctrlPr>
                                      <a:rPr lang="de-DE" b="1" i="1"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</m:ctrlPr>
                                  </m:dPr>
                                  <m:e>
                                    <m:r>
                                      <a:rPr lang="de-DE" sz="1100" b="1" i="1"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𝝎</m:t>
                                    </m:r>
                                    <m:r>
                                      <a:rPr lang="de-DE" sz="1100" b="1" i="1"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∙</m:t>
                                    </m:r>
                                    <m:r>
                                      <a:rPr lang="de-DE" sz="1100" b="1" i="1"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𝒙</m:t>
                                    </m:r>
                                  </m:e>
                                </m:d>
                              </m:e>
                            </m:func>
                          </m:num>
                          <m:den>
                            <m:func>
                              <m:funcPr>
                                <m:ctrlPr>
                                  <a:rPr lang="de-DE" b="1" i="1">
                                    <a:effectLst/>
                                    <a:latin typeface="Cambria Math"/>
                                  </a:rPr>
                                </m:ctrlPr>
                              </m:funcPr>
                              <m:fName>
                                <m:r>
                                  <a:rPr lang="de-DE" sz="1100" b="1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𝐬𝐢𝐧𝐡</m:t>
                                </m:r>
                              </m:fName>
                              <m:e>
                                <m:d>
                                  <m:dPr>
                                    <m:ctrlPr>
                                      <a:rPr lang="de-DE" b="1" i="1">
                                        <a:effectLst/>
                                        <a:latin typeface="Cambria Math"/>
                                      </a:rPr>
                                    </m:ctrlPr>
                                  </m:dPr>
                                  <m:e>
                                    <m:r>
                                      <a:rPr lang="de-DE" sz="1100" b="1" i="1"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𝝎</m:t>
                                    </m:r>
                                    <m:r>
                                      <a:rPr lang="de-DE" sz="1100" b="1" i="1"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∙</m:t>
                                    </m:r>
                                    <m:r>
                                      <a:rPr lang="de-DE" sz="1100" b="1" i="1">
                                        <a:effectLst/>
                                        <a:latin typeface="Cambria Math"/>
                                        <a:ea typeface="Calibri"/>
                                        <a:cs typeface="Times New Roman"/>
                                      </a:rPr>
                                      <m:t>𝒍</m:t>
                                    </m:r>
                                  </m:e>
                                </m:d>
                              </m:e>
                            </m:func>
                          </m:den>
                        </m:f>
                        <m:r>
                          <a:rPr lang="de-DE" sz="1100" b="1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+</m:t>
                        </m:r>
                        <m:r>
                          <a:rPr lang="de-DE" sz="1100" b="1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𝒒</m:t>
                        </m:r>
                        <m:r>
                          <a:rPr lang="de-DE" sz="1100" b="1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∙</m:t>
                        </m:r>
                        <m:f>
                          <m:fPr>
                            <m:ctrlPr>
                              <a:rPr lang="de-DE" b="1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</m:ctrlPr>
                          </m:fPr>
                          <m:num>
                            <m:r>
                              <a:rPr lang="de-DE" sz="1100" b="1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𝐜𝐨𝐬𝐡</m:t>
                            </m:r>
                            <m:r>
                              <a:rPr lang="de-DE" sz="1100" b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⁡</m:t>
                            </m:r>
                            <m:r>
                              <a:rPr lang="de-DE" sz="1100" b="1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(</m:t>
                            </m:r>
                            <m:r>
                              <a:rPr lang="de-DE" sz="1100" b="1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𝝎</m:t>
                            </m:r>
                            <m:r>
                              <a:rPr lang="de-DE" sz="1100" b="1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∙(</m:t>
                            </m:r>
                            <m:r>
                              <a:rPr lang="de-DE" sz="1100" b="1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𝒍</m:t>
                            </m:r>
                            <m:r>
                              <a:rPr lang="de-DE" sz="1100" b="1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−</m:t>
                            </m:r>
                            <m:r>
                              <a:rPr lang="de-DE" sz="1100" b="1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𝒙</m:t>
                            </m:r>
                            <m:r>
                              <a:rPr lang="de-DE" sz="1100" b="1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))</m:t>
                            </m:r>
                          </m:num>
                          <m:den>
                            <m:r>
                              <a:rPr lang="de-DE" sz="1100" b="1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𝐬𝐢𝐧𝐡</m:t>
                            </m:r>
                            <m:r>
                              <a:rPr lang="de-DE" sz="1100" b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⁡</m:t>
                            </m:r>
                            <m:r>
                              <a:rPr lang="de-DE" sz="1100" b="1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(</m:t>
                            </m:r>
                            <m:r>
                              <a:rPr lang="de-DE" sz="1100" b="1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𝝎</m:t>
                            </m:r>
                            <m:r>
                              <a:rPr lang="de-DE" sz="1100" b="1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∙</m:t>
                            </m:r>
                            <m:r>
                              <a:rPr lang="de-DE" sz="1100" b="1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𝒍</m:t>
                            </m:r>
                            <m:r>
                              <a:rPr lang="de-DE" sz="1100" b="1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)</m:t>
                            </m:r>
                          </m:den>
                        </m:f>
                        <m:r>
                          <a:rPr lang="de-DE" sz="1100" b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 </m:t>
                        </m:r>
                      </m:e>
                    </m:d>
                    <m:r>
                      <m:rPr>
                        <m:nor/>
                      </m:rPr>
                      <a:rPr lang="de-DE" sz="1100" b="1">
                        <a:effectLst/>
                        <a:latin typeface="Arial Narrow"/>
                        <a:ea typeface="Times New Roman"/>
                        <a:cs typeface="Times New Roman"/>
                      </a:rPr>
                      <m:t> </m:t>
                    </m:r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2" name="Textfeld 1"/>
            <xdr:cNvSpPr txBox="1"/>
          </xdr:nvSpPr>
          <xdr:spPr>
            <a:xfrm>
              <a:off x="219074" y="2928937"/>
              <a:ext cx="5305426" cy="5298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1" i="0">
                  <a:effectLst/>
                  <a:latin typeface="Cambria Math"/>
                  <a:ea typeface="Calibri"/>
                  <a:cs typeface="Times New Roman"/>
                </a:rPr>
                <a:t>𝝉_𝒌 </a:t>
              </a:r>
              <a:r>
                <a:rPr lang="de-DE" b="1" i="0">
                  <a:effectLst/>
                  <a:latin typeface="Cambria Math"/>
                </a:rPr>
                <a:t>(</a:t>
              </a:r>
              <a:r>
                <a:rPr lang="de-DE" sz="1100" b="1" i="0">
                  <a:effectLst/>
                  <a:latin typeface="Cambria Math"/>
                  <a:ea typeface="Calibri"/>
                  <a:cs typeface="Times New Roman"/>
                </a:rPr>
                <a:t>𝒙)=𝑨_𝒐/(𝒏∙𝒃_𝒌 )∙𝝎∙</a:t>
              </a:r>
              <a:r>
                <a:rPr lang="de-DE" b="1" i="0">
                  <a:effectLst/>
                  <a:latin typeface="Cambria Math"/>
                </a:rPr>
                <a:t>((</a:t>
              </a:r>
              <a:r>
                <a:rPr lang="de-DE" sz="1100" b="1" i="0">
                  <a:effectLst/>
                  <a:latin typeface="Cambria Math"/>
                  <a:ea typeface="Calibri"/>
                  <a:cs typeface="Times New Roman"/>
                </a:rPr>
                <a:t>𝝈_𝒐𝒎𝒂𝒙−𝒒)∙𝐜𝐨𝐬𝐡⁡(𝝎∙𝒙)/𝐬𝐢𝐧𝐡⁡(𝝎∙𝒍) +𝒒∙(𝐜𝐨𝐬𝐡⁡(𝝎∙(𝒍−𝒙)))/(𝐬𝐢𝐧𝐡⁡(𝝎∙𝒍))  )"</a:t>
              </a:r>
              <a:r>
                <a:rPr lang="de-DE" sz="1100" b="1" i="0">
                  <a:effectLst/>
                  <a:latin typeface="Cambria Math"/>
                  <a:ea typeface="Times New Roman"/>
                  <a:cs typeface="Times New Roman"/>
                </a:rPr>
                <a:t> </a:t>
              </a:r>
              <a:r>
                <a:rPr lang="de-DE" sz="1100" b="1" i="0">
                  <a:effectLst/>
                  <a:latin typeface="Arial Narrow"/>
                  <a:ea typeface="Times New Roman"/>
                  <a:cs typeface="Times New Roman"/>
                </a:rPr>
                <a:t>"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12</xdr:col>
      <xdr:colOff>361950</xdr:colOff>
      <xdr:row>21</xdr:row>
      <xdr:rowOff>147637</xdr:rowOff>
    </xdr:from>
    <xdr:ext cx="914400" cy="264560"/>
    <xdr:sp macro="" textlink="">
      <xdr:nvSpPr>
        <xdr:cNvPr id="3" name="Textfeld 2"/>
        <xdr:cNvSpPr txBox="1"/>
      </xdr:nvSpPr>
      <xdr:spPr>
        <a:xfrm>
          <a:off x="8591550" y="3548062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209549</xdr:colOff>
      <xdr:row>22</xdr:row>
      <xdr:rowOff>28575</xdr:rowOff>
    </xdr:from>
    <xdr:ext cx="3438525" cy="43813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feld 12"/>
            <xdr:cNvSpPr txBox="1"/>
          </xdr:nvSpPr>
          <xdr:spPr>
            <a:xfrm>
              <a:off x="209549" y="3590925"/>
              <a:ext cx="3438525" cy="4381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000" b="1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𝒙</m:t>
                    </m:r>
                    <m:r>
                      <a:rPr lang="de-DE" sz="1000" b="1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de-DE" sz="10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de-DE" sz="10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𝝉</m:t>
                        </m:r>
                      </m:e>
                      <m:sub>
                        <m:r>
                          <a:rPr lang="de-DE" sz="10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𝒌𝒎𝒊𝒏</m:t>
                        </m:r>
                      </m:sub>
                    </m:sSub>
                    <m:r>
                      <a:rPr lang="de-DE" sz="1000" b="1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)=</m:t>
                    </m:r>
                    <m:f>
                      <m:fPr>
                        <m:ctrlPr>
                          <a:rPr lang="de-DE" sz="10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de-DE" sz="10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𝟏</m:t>
                        </m:r>
                      </m:num>
                      <m:den>
                        <m:r>
                          <a:rPr lang="de-DE" sz="10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𝝎</m:t>
                        </m:r>
                      </m:den>
                    </m:f>
                    <m:r>
                      <a:rPr lang="de-DE" sz="1000" b="1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∙</m:t>
                    </m:r>
                    <m:r>
                      <a:rPr lang="de-DE" sz="1000" b="1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𝒂𝒓𝒕𝒂𝒏𝒉</m:t>
                    </m:r>
                    <m:d>
                      <m:dPr>
                        <m:ctrlPr>
                          <a:rPr lang="de-DE" sz="10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de-DE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de-DE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𝝈</m:t>
                                </m:r>
                              </m:e>
                              <m:sub>
                                <m:r>
                                  <a:rPr lang="de-DE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𝒐𝒎𝒂𝒙</m:t>
                                </m:r>
                              </m:sub>
                            </m:sSub>
                            <m:r>
                              <a:rPr lang="de-DE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−</m:t>
                            </m:r>
                            <m:r>
                              <a:rPr lang="de-DE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𝒒</m:t>
                            </m:r>
                            <m:r>
                              <a:rPr lang="de-DE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∙(</m:t>
                            </m:r>
                            <m:r>
                              <a:rPr lang="de-DE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𝟏</m:t>
                            </m:r>
                            <m:r>
                              <a:rPr lang="de-DE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−</m:t>
                            </m:r>
                            <m:func>
                              <m:funcPr>
                                <m:ctrlPr>
                                  <a:rPr lang="de-DE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funcPr>
                              <m:fName>
                                <m:r>
                                  <a:rPr lang="de-DE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𝐜𝐨𝐬𝐡</m:t>
                                </m:r>
                                <m:r>
                                  <a:rPr lang="de-DE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⁡(</m:t>
                                </m:r>
                              </m:fName>
                              <m:e>
                                <m:r>
                                  <a:rPr lang="de-DE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𝝎</m:t>
                                </m:r>
                              </m:e>
                            </m:func>
                            <m:r>
                              <a:rPr lang="de-DE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∙</m:t>
                            </m:r>
                            <m:r>
                              <a:rPr lang="de-DE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𝒍</m:t>
                            </m:r>
                            <m:r>
                              <a:rPr lang="de-DE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))</m:t>
                            </m:r>
                          </m:num>
                          <m:den>
                            <m:r>
                              <a:rPr lang="de-DE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𝒒</m:t>
                            </m:r>
                            <m:r>
                              <a:rPr lang="de-DE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∙</m:t>
                            </m:r>
                            <m:func>
                              <m:funcPr>
                                <m:ctrlPr>
                                  <a:rPr lang="de-DE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funcPr>
                              <m:fName>
                                <m:r>
                                  <a:rPr lang="de-DE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𝒔𝒊𝒏𝒉</m:t>
                                </m:r>
                                <m:r>
                                  <a:rPr lang="de-DE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(</m:t>
                                </m:r>
                              </m:fName>
                              <m:e>
                                <m:r>
                                  <a:rPr lang="de-DE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𝝎</m:t>
                                </m:r>
                                <m:r>
                                  <a:rPr lang="de-DE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∙</m:t>
                                </m:r>
                                <m:r>
                                  <a:rPr lang="de-DE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𝒍</m:t>
                                </m:r>
                                <m:r>
                                  <a:rPr lang="de-DE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e>
                            </m:func>
                          </m:den>
                        </m:f>
                      </m:e>
                    </m:d>
                  </m:oMath>
                </m:oMathPara>
              </a14:m>
              <a:endParaRPr lang="de-DE" sz="1000"/>
            </a:p>
          </xdr:txBody>
        </xdr:sp>
      </mc:Choice>
      <mc:Fallback xmlns="">
        <xdr:sp macro="" textlink="">
          <xdr:nvSpPr>
            <xdr:cNvPr id="13" name="Textfeld 12"/>
            <xdr:cNvSpPr txBox="1"/>
          </xdr:nvSpPr>
          <xdr:spPr>
            <a:xfrm>
              <a:off x="209549" y="3590925"/>
              <a:ext cx="3438525" cy="4381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0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𝒙(𝝉_𝒌𝒎𝒊𝒏)=𝟏/𝝎∙𝒂𝒓𝒕𝒂𝒏𝒉((𝝈_𝒐𝒎𝒂𝒙−𝒒∙(𝟏−〖𝐜𝐨𝐬𝐡⁡(〗⁡𝝎∙𝒍)))/(𝒒∙〖𝒔𝒊𝒏𝒉(〗⁡〖𝝎∙𝒍)〗 ))</a:t>
              </a:r>
              <a:endParaRPr lang="de-DE" sz="1000"/>
            </a:p>
          </xdr:txBody>
        </xdr:sp>
      </mc:Fallback>
    </mc:AlternateContent>
    <xdr:clientData/>
  </xdr:oneCellAnchor>
  <xdr:oneCellAnchor>
    <xdr:from>
      <xdr:col>0</xdr:col>
      <xdr:colOff>228600</xdr:colOff>
      <xdr:row>26</xdr:row>
      <xdr:rowOff>47625</xdr:rowOff>
    </xdr:from>
    <xdr:ext cx="2777838" cy="4448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feld 13"/>
            <xdr:cNvSpPr txBox="1"/>
          </xdr:nvSpPr>
          <xdr:spPr>
            <a:xfrm>
              <a:off x="228600" y="4276725"/>
              <a:ext cx="2777838" cy="4448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100" b="1" i="1">
                            <a:effectLst/>
                            <a:latin typeface="Cambria Math"/>
                          </a:rPr>
                        </m:ctrlPr>
                      </m:sSubPr>
                      <m:e>
                        <m:r>
                          <a:rPr lang="de-DE" sz="1100" b="1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𝝈</m:t>
                        </m:r>
                      </m:e>
                      <m:sub>
                        <m:r>
                          <a:rPr lang="de-DE" sz="1100" b="1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𝒐</m:t>
                        </m:r>
                      </m:sub>
                    </m:sSub>
                    <m:d>
                      <m:dPr>
                        <m:ctrlPr>
                          <a:rPr lang="de-DE" sz="1100" b="1" i="1">
                            <a:effectLst/>
                            <a:latin typeface="Cambria Math"/>
                          </a:rPr>
                        </m:ctrlPr>
                      </m:dPr>
                      <m:e>
                        <m:r>
                          <a:rPr lang="de-DE" sz="1100" b="1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𝒙</m:t>
                        </m:r>
                      </m:e>
                    </m:d>
                    <m:r>
                      <a:rPr lang="en-US" sz="1100" i="1">
                        <a:effectLst/>
                        <a:latin typeface="Cambria Math"/>
                        <a:ea typeface="Calibri"/>
                        <a:cs typeface="Times New Roman"/>
                      </a:rPr>
                      <m:t>=</m:t>
                    </m:r>
                    <m:sSub>
                      <m:sSubPr>
                        <m:ctrlPr>
                          <a:rPr lang="de-DE" sz="1100" b="1" i="1">
                            <a:effectLst/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b="1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+   </m:t>
                        </m:r>
                        <m:r>
                          <a:rPr lang="de-DE" sz="1100" b="1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𝝈</m:t>
                        </m:r>
                      </m:e>
                      <m:sub>
                        <m:r>
                          <a:rPr lang="de-DE" sz="1100" b="1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𝒐𝒎𝒂𝒙</m:t>
                        </m:r>
                      </m:sub>
                    </m:sSub>
                    <m:r>
                      <a:rPr lang="en-US" sz="1100" b="1" i="1">
                        <a:effectLst/>
                        <a:latin typeface="Cambria Math"/>
                        <a:ea typeface="Calibri"/>
                        <a:cs typeface="Times New Roman"/>
                      </a:rPr>
                      <m:t>∙</m:t>
                    </m:r>
                    <m:f>
                      <m:fPr>
                        <m:ctrlPr>
                          <a:rPr lang="de-DE" sz="1100" b="1" i="1">
                            <a:effectLst/>
                            <a:latin typeface="Cambria Math"/>
                          </a:rPr>
                        </m:ctrlPr>
                      </m:fPr>
                      <m:num>
                        <m:r>
                          <a:rPr lang="de-DE" sz="1100" b="1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𝐬𝐢𝐧</m:t>
                        </m:r>
                        <m:func>
                          <m:funcPr>
                            <m:ctrlPr>
                              <a:rPr lang="de-DE" sz="1100" b="1" i="1">
                                <a:effectLst/>
                                <a:latin typeface="Cambria Math"/>
                              </a:rPr>
                            </m:ctrlPr>
                          </m:funcPr>
                          <m:fName>
                            <m:r>
                              <a:rPr lang="de-DE" sz="1100" b="1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𝐡</m:t>
                            </m:r>
                          </m:fName>
                          <m:e>
                            <m:d>
                              <m:dPr>
                                <m:ctrlPr>
                                  <a:rPr lang="de-DE" sz="1100" b="1" i="1">
                                    <a:effectLst/>
                                    <a:latin typeface="Cambria Math"/>
                                  </a:rPr>
                                </m:ctrlPr>
                              </m:dPr>
                              <m:e>
                                <m:r>
                                  <a:rPr lang="de-DE" sz="1100" b="1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𝝎</m:t>
                                </m:r>
                                <m:r>
                                  <a:rPr lang="en-US" sz="1100" b="1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∙</m:t>
                                </m:r>
                                <m:r>
                                  <a:rPr lang="de-DE" sz="1100" b="1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𝒙</m:t>
                                </m:r>
                              </m:e>
                            </m:d>
                          </m:e>
                        </m:func>
                      </m:num>
                      <m:den>
                        <m:r>
                          <a:rPr lang="de-DE" sz="1100" b="1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𝐬𝐢𝐧</m:t>
                        </m:r>
                        <m:func>
                          <m:funcPr>
                            <m:ctrlPr>
                              <a:rPr lang="de-DE" sz="1100" b="1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</m:ctrlPr>
                          </m:funcPr>
                          <m:fName>
                            <m:r>
                              <a:rPr lang="de-DE" sz="1100" b="1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𝐡</m:t>
                            </m:r>
                          </m:fName>
                          <m:e>
                            <m:d>
                              <m:dPr>
                                <m:ctrlPr>
                                  <a:rPr lang="de-DE" sz="1100" b="1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</m:ctrlPr>
                              </m:dPr>
                              <m:e>
                                <m:r>
                                  <a:rPr lang="de-DE" sz="1100" b="1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𝝎</m:t>
                                </m:r>
                                <m:r>
                                  <a:rPr lang="en-US" sz="1100" b="1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∙</m:t>
                                </m:r>
                                <m:r>
                                  <a:rPr lang="de-DE" sz="1100" b="1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𝒍</m:t>
                                </m:r>
                              </m:e>
                            </m:d>
                          </m:e>
                        </m:func>
                      </m:den>
                    </m:f>
                    <m:r>
                      <a:rPr lang="de-DE" sz="1100" b="1" i="1">
                        <a:effectLst/>
                        <a:latin typeface="Cambria Math"/>
                        <a:ea typeface="Calibri"/>
                        <a:cs typeface="Times New Roman"/>
                      </a:rPr>
                      <m:t>       </m:t>
                    </m:r>
                    <m:r>
                      <m:rPr>
                        <m:nor/>
                      </m:rPr>
                      <a:rPr lang="de-DE" sz="1100">
                        <a:effectLst/>
                        <a:latin typeface="Arial Narrow"/>
                        <a:ea typeface="Calibri"/>
                        <a:cs typeface="Times New Roman"/>
                      </a:rPr>
                      <m:t> </m:t>
                    </m:r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14" name="Textfeld 13"/>
            <xdr:cNvSpPr txBox="1"/>
          </xdr:nvSpPr>
          <xdr:spPr>
            <a:xfrm>
              <a:off x="228600" y="4276725"/>
              <a:ext cx="2777838" cy="4448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de-DE" sz="1100" b="1" i="0">
                  <a:effectLst/>
                  <a:latin typeface="Cambria Math"/>
                  <a:ea typeface="Calibri"/>
                  <a:cs typeface="Times New Roman"/>
                </a:rPr>
                <a:t>𝝈_𝒐 </a:t>
              </a:r>
              <a:r>
                <a:rPr lang="de-DE" sz="1100" b="1" i="0">
                  <a:effectLst/>
                  <a:latin typeface="Cambria Math"/>
                </a:rPr>
                <a:t>(</a:t>
              </a:r>
              <a:r>
                <a:rPr lang="de-DE" sz="1100" b="1" i="0">
                  <a:effectLst/>
                  <a:latin typeface="Cambria Math"/>
                  <a:ea typeface="Calibri"/>
                  <a:cs typeface="Times New Roman"/>
                </a:rPr>
                <a:t>𝒙)</a:t>
              </a:r>
              <a:r>
                <a:rPr lang="en-US" sz="1100" i="0">
                  <a:effectLst/>
                  <a:latin typeface="Cambria Math"/>
                  <a:ea typeface="Calibri"/>
                  <a:cs typeface="Times New Roman"/>
                </a:rPr>
                <a:t>=</a:t>
              </a:r>
              <a:r>
                <a:rPr lang="de-DE" sz="1100" b="1" i="0">
                  <a:effectLst/>
                  <a:latin typeface="Cambria Math"/>
                </a:rPr>
                <a:t>〖</a:t>
              </a:r>
              <a:r>
                <a:rPr lang="en-US" sz="1100" b="1" i="0">
                  <a:effectLst/>
                  <a:latin typeface="Cambria Math"/>
                  <a:ea typeface="Calibri"/>
                  <a:cs typeface="Times New Roman"/>
                </a:rPr>
                <a:t>+   </a:t>
              </a:r>
              <a:r>
                <a:rPr lang="de-DE" sz="1100" b="1" i="0">
                  <a:effectLst/>
                  <a:latin typeface="Cambria Math"/>
                  <a:ea typeface="Calibri"/>
                  <a:cs typeface="Times New Roman"/>
                </a:rPr>
                <a:t>𝝈〗_𝒐𝒎𝒂𝒙</a:t>
              </a:r>
              <a:r>
                <a:rPr lang="en-US" sz="1100" b="1" i="0">
                  <a:effectLst/>
                  <a:latin typeface="Cambria Math"/>
                  <a:ea typeface="Calibri"/>
                  <a:cs typeface="Times New Roman"/>
                </a:rPr>
                <a:t>∙</a:t>
              </a:r>
              <a:r>
                <a:rPr lang="de-DE" sz="1100" b="1" i="0">
                  <a:effectLst/>
                  <a:latin typeface="Cambria Math"/>
                </a:rPr>
                <a:t>(</a:t>
              </a:r>
              <a:r>
                <a:rPr lang="de-DE" sz="1100" b="1" i="0">
                  <a:effectLst/>
                  <a:latin typeface="Cambria Math"/>
                  <a:ea typeface="Calibri"/>
                  <a:cs typeface="Times New Roman"/>
                </a:rPr>
                <a:t>𝐬𝐢𝐧 𝐡⁡(𝝎</a:t>
              </a:r>
              <a:r>
                <a:rPr lang="en-US" sz="1100" b="1" i="0">
                  <a:effectLst/>
                  <a:latin typeface="Cambria Math"/>
                  <a:ea typeface="Calibri"/>
                  <a:cs typeface="Times New Roman"/>
                </a:rPr>
                <a:t>∙</a:t>
              </a:r>
              <a:r>
                <a:rPr lang="de-DE" sz="1100" b="1" i="0">
                  <a:effectLst/>
                  <a:latin typeface="Cambria Math"/>
                  <a:ea typeface="Calibri"/>
                  <a:cs typeface="Times New Roman"/>
                </a:rPr>
                <a:t>𝒙))/(𝐬𝐢𝐧 𝐡⁡(𝝎</a:t>
              </a:r>
              <a:r>
                <a:rPr lang="en-US" sz="1100" b="1" i="0">
                  <a:effectLst/>
                  <a:latin typeface="Cambria Math"/>
                  <a:ea typeface="Calibri"/>
                  <a:cs typeface="Times New Roman"/>
                </a:rPr>
                <a:t>∙</a:t>
              </a:r>
              <a:r>
                <a:rPr lang="de-DE" sz="1100" b="1" i="0">
                  <a:effectLst/>
                  <a:latin typeface="Cambria Math"/>
                  <a:ea typeface="Calibri"/>
                  <a:cs typeface="Times New Roman"/>
                </a:rPr>
                <a:t>𝒍) )        "</a:t>
              </a:r>
              <a:r>
                <a:rPr lang="de-DE" sz="1100" i="0">
                  <a:effectLst/>
                  <a:latin typeface="Cambria Math"/>
                  <a:ea typeface="Calibri"/>
                  <a:cs typeface="Times New Roman"/>
                </a:rPr>
                <a:t> </a:t>
              </a:r>
              <a:r>
                <a:rPr lang="de-DE" sz="1100" i="0">
                  <a:effectLst/>
                  <a:latin typeface="Arial Narrow"/>
                  <a:ea typeface="Calibri"/>
                  <a:cs typeface="Times New Roman"/>
                </a:rPr>
                <a:t>"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0</xdr:col>
      <xdr:colOff>390525</xdr:colOff>
      <xdr:row>29</xdr:row>
      <xdr:rowOff>76200</xdr:rowOff>
    </xdr:from>
    <xdr:ext cx="2318905" cy="44941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Textfeld 15"/>
            <xdr:cNvSpPr txBox="1"/>
          </xdr:nvSpPr>
          <xdr:spPr>
            <a:xfrm>
              <a:off x="390525" y="4800600"/>
              <a:ext cx="2318905" cy="4494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100" b="1" i="1">
                            <a:effectLst/>
                            <a:latin typeface="Cambria Math"/>
                          </a:rPr>
                        </m:ctrlPr>
                      </m:sSubPr>
                      <m:e>
                        <m:r>
                          <a:rPr lang="de-DE" sz="1100" b="1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𝝈</m:t>
                        </m:r>
                      </m:e>
                      <m:sub>
                        <m:r>
                          <a:rPr lang="de-DE" sz="1100" b="1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𝒖</m:t>
                        </m:r>
                      </m:sub>
                    </m:sSub>
                    <m:d>
                      <m:dPr>
                        <m:ctrlPr>
                          <a:rPr lang="de-DE" sz="1100" b="1" i="1">
                            <a:effectLst/>
                            <a:latin typeface="Cambria Math"/>
                          </a:rPr>
                        </m:ctrlPr>
                      </m:dPr>
                      <m:e>
                        <m:r>
                          <a:rPr lang="de-DE" sz="1100" b="1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𝒙</m:t>
                        </m:r>
                      </m:e>
                    </m:d>
                    <m:r>
                      <a:rPr lang="de-DE" sz="1100" i="1">
                        <a:effectLst/>
                        <a:latin typeface="Cambria Math"/>
                        <a:ea typeface="Calibri"/>
                        <a:cs typeface="Times New Roman"/>
                      </a:rPr>
                      <m:t>=−</m:t>
                    </m:r>
                    <m:f>
                      <m:fPr>
                        <m:ctrlPr>
                          <a:rPr lang="de-DE" sz="1100" i="1">
                            <a:effectLst/>
                            <a:latin typeface="Cambria Math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i="1">
                                <a:effectLst/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1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𝐴</m:t>
                            </m:r>
                          </m:e>
                          <m:sub>
                            <m:r>
                              <a:rPr lang="de-DE" sz="11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𝑢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i="1">
                                <a:effectLst/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1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𝐴</m:t>
                            </m:r>
                          </m:e>
                          <m:sub>
                            <m:r>
                              <a:rPr lang="de-DE" sz="1100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𝑜</m:t>
                            </m:r>
                          </m:sub>
                        </m:sSub>
                      </m:den>
                    </m:f>
                    <m:r>
                      <a:rPr lang="de-DE" sz="1100" i="1">
                        <a:effectLst/>
                        <a:latin typeface="Cambria Math"/>
                        <a:ea typeface="Calibri"/>
                        <a:cs typeface="Times New Roman"/>
                      </a:rPr>
                      <m:t>∙</m:t>
                    </m:r>
                    <m:sSub>
                      <m:sSubPr>
                        <m:ctrlPr>
                          <a:rPr lang="de-DE" sz="1100" b="1" i="1">
                            <a:effectLst/>
                            <a:latin typeface="Cambria Math"/>
                          </a:rPr>
                        </m:ctrlPr>
                      </m:sSubPr>
                      <m:e>
                        <m:r>
                          <a:rPr lang="de-DE" sz="1100" b="1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𝝈</m:t>
                        </m:r>
                      </m:e>
                      <m:sub>
                        <m:r>
                          <a:rPr lang="de-DE" sz="1100" b="1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𝒐𝒎𝒂𝒙</m:t>
                        </m:r>
                      </m:sub>
                    </m:sSub>
                    <m:r>
                      <a:rPr lang="de-DE" sz="1100" b="1" i="1">
                        <a:effectLst/>
                        <a:latin typeface="Cambria Math"/>
                        <a:ea typeface="Calibri"/>
                        <a:cs typeface="Times New Roman"/>
                      </a:rPr>
                      <m:t>∙</m:t>
                    </m:r>
                    <m:f>
                      <m:fPr>
                        <m:ctrlPr>
                          <a:rPr lang="de-DE" sz="1100" b="1" i="1">
                            <a:effectLst/>
                            <a:latin typeface="Cambria Math"/>
                          </a:rPr>
                        </m:ctrlPr>
                      </m:fPr>
                      <m:num>
                        <m:r>
                          <a:rPr lang="de-DE" sz="1100" b="1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𝐬𝐢𝐧</m:t>
                        </m:r>
                        <m:func>
                          <m:funcPr>
                            <m:ctrlPr>
                              <a:rPr lang="de-DE" sz="1100" b="1" i="1">
                                <a:effectLst/>
                                <a:latin typeface="Cambria Math"/>
                              </a:rPr>
                            </m:ctrlPr>
                          </m:funcPr>
                          <m:fName>
                            <m:r>
                              <a:rPr lang="de-DE" sz="1100" b="1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𝐡</m:t>
                            </m:r>
                          </m:fName>
                          <m:e>
                            <m:d>
                              <m:dPr>
                                <m:ctrlPr>
                                  <a:rPr lang="de-DE" sz="1100" b="1" i="1">
                                    <a:effectLst/>
                                    <a:latin typeface="Cambria Math"/>
                                  </a:rPr>
                                </m:ctrlPr>
                              </m:dPr>
                              <m:e>
                                <m:r>
                                  <a:rPr lang="de-DE" sz="1100" b="1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𝝎</m:t>
                                </m:r>
                                <m:r>
                                  <a:rPr lang="de-DE" sz="1100" b="1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∙</m:t>
                                </m:r>
                                <m:r>
                                  <a:rPr lang="de-DE" sz="1100" b="1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𝒙</m:t>
                                </m:r>
                              </m:e>
                            </m:d>
                          </m:e>
                        </m:func>
                      </m:num>
                      <m:den>
                        <m:r>
                          <a:rPr lang="de-DE" sz="1100" b="1" i="1">
                            <a:effectLst/>
                            <a:latin typeface="Cambria Math"/>
                            <a:ea typeface="Calibri"/>
                            <a:cs typeface="Times New Roman"/>
                          </a:rPr>
                          <m:t>𝐬𝐢𝐧</m:t>
                        </m:r>
                        <m:func>
                          <m:funcPr>
                            <m:ctrlPr>
                              <a:rPr lang="de-DE" sz="1100" b="1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</m:ctrlPr>
                          </m:funcPr>
                          <m:fName>
                            <m:r>
                              <a:rPr lang="de-DE" sz="1100" b="1" i="1">
                                <a:effectLst/>
                                <a:latin typeface="Cambria Math"/>
                                <a:ea typeface="Calibri"/>
                                <a:cs typeface="Times New Roman"/>
                              </a:rPr>
                              <m:t>𝐡</m:t>
                            </m:r>
                          </m:fName>
                          <m:e>
                            <m:d>
                              <m:dPr>
                                <m:ctrlPr>
                                  <a:rPr lang="de-DE" sz="1100" b="1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</m:ctrlPr>
                              </m:dPr>
                              <m:e>
                                <m:r>
                                  <a:rPr lang="de-DE" sz="1100" b="1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𝝎</m:t>
                                </m:r>
                                <m:r>
                                  <a:rPr lang="de-DE" sz="1100" b="1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∙</m:t>
                                </m:r>
                                <m:r>
                                  <a:rPr lang="de-DE" sz="1100" b="1" i="1">
                                    <a:effectLst/>
                                    <a:latin typeface="Cambria Math"/>
                                    <a:ea typeface="Calibri"/>
                                    <a:cs typeface="Times New Roman"/>
                                  </a:rPr>
                                  <m:t>𝒍</m:t>
                                </m:r>
                              </m:e>
                            </m:d>
                          </m:e>
                        </m:func>
                      </m:den>
                    </m:f>
                    <m:r>
                      <a:rPr lang="de-DE" sz="1100" b="1" i="1">
                        <a:effectLst/>
                        <a:latin typeface="Cambria Math"/>
                        <a:ea typeface="Calibri"/>
                        <a:cs typeface="Times New Roman"/>
                      </a:rPr>
                      <m:t> </m:t>
                    </m:r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16" name="Textfeld 15"/>
            <xdr:cNvSpPr txBox="1"/>
          </xdr:nvSpPr>
          <xdr:spPr>
            <a:xfrm>
              <a:off x="390525" y="4800600"/>
              <a:ext cx="2318905" cy="4494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de-DE" sz="1100" b="1" i="0">
                  <a:effectLst/>
                  <a:latin typeface="Cambria Math"/>
                  <a:ea typeface="Calibri"/>
                  <a:cs typeface="Times New Roman"/>
                </a:rPr>
                <a:t>𝝈_𝒖 </a:t>
              </a:r>
              <a:r>
                <a:rPr lang="de-DE" sz="1100" b="1" i="0">
                  <a:effectLst/>
                  <a:latin typeface="Cambria Math"/>
                </a:rPr>
                <a:t>(</a:t>
              </a:r>
              <a:r>
                <a:rPr lang="de-DE" sz="1100" b="1" i="0">
                  <a:effectLst/>
                  <a:latin typeface="Cambria Math"/>
                  <a:ea typeface="Calibri"/>
                  <a:cs typeface="Times New Roman"/>
                </a:rPr>
                <a:t>𝒙)</a:t>
              </a:r>
              <a:r>
                <a:rPr lang="de-DE" sz="1100" i="0">
                  <a:effectLst/>
                  <a:latin typeface="Cambria Math"/>
                  <a:ea typeface="Calibri"/>
                  <a:cs typeface="Times New Roman"/>
                </a:rPr>
                <a:t>=−𝐴_𝑢/𝐴_𝑜 ∙</a:t>
              </a:r>
              <a:r>
                <a:rPr lang="de-DE" sz="1100" b="1" i="0">
                  <a:effectLst/>
                  <a:latin typeface="Cambria Math"/>
                  <a:ea typeface="Calibri"/>
                  <a:cs typeface="Times New Roman"/>
                </a:rPr>
                <a:t>𝝈_𝒐𝒎𝒂𝒙∙</a:t>
              </a:r>
              <a:r>
                <a:rPr lang="de-DE" sz="1100" b="1" i="0">
                  <a:effectLst/>
                  <a:latin typeface="Cambria Math"/>
                </a:rPr>
                <a:t>(</a:t>
              </a:r>
              <a:r>
                <a:rPr lang="de-DE" sz="1100" b="1" i="0">
                  <a:effectLst/>
                  <a:latin typeface="Cambria Math"/>
                  <a:ea typeface="Calibri"/>
                  <a:cs typeface="Times New Roman"/>
                </a:rPr>
                <a:t>𝐬𝐢𝐧 𝐡⁡(𝝎∙𝒙))/(𝐬𝐢𝐧 𝐡⁡(𝝎∙𝒍) )  </a:t>
              </a:r>
              <a:endParaRPr lang="de-DE" sz="1100"/>
            </a:p>
          </xdr:txBody>
        </xdr:sp>
      </mc:Fallback>
    </mc:AlternateContent>
    <xdr:clientData/>
  </xdr:oneCellAnchor>
  <xdr:twoCellAnchor editAs="oneCell">
    <xdr:from>
      <xdr:col>2</xdr:col>
      <xdr:colOff>638175</xdr:colOff>
      <xdr:row>40</xdr:row>
      <xdr:rowOff>96103</xdr:rowOff>
    </xdr:from>
    <xdr:to>
      <xdr:col>3</xdr:col>
      <xdr:colOff>618965</xdr:colOff>
      <xdr:row>44</xdr:row>
      <xdr:rowOff>95095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9775" y="6620728"/>
          <a:ext cx="666590" cy="646692"/>
        </a:xfrm>
        <a:prstGeom prst="rect">
          <a:avLst/>
        </a:prstGeom>
      </xdr:spPr>
    </xdr:pic>
    <xdr:clientData/>
  </xdr:twoCellAnchor>
  <xdr:oneCellAnchor>
    <xdr:from>
      <xdr:col>0</xdr:col>
      <xdr:colOff>228599</xdr:colOff>
      <xdr:row>32</xdr:row>
      <xdr:rowOff>52387</xdr:rowOff>
    </xdr:from>
    <xdr:ext cx="2981325" cy="4478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feld 6"/>
            <xdr:cNvSpPr txBox="1"/>
          </xdr:nvSpPr>
          <xdr:spPr>
            <a:xfrm>
              <a:off x="228599" y="5272087"/>
              <a:ext cx="2981325" cy="4478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1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de-DE" sz="11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𝝉</m:t>
                        </m:r>
                      </m:e>
                      <m:sub>
                        <m:r>
                          <a:rPr lang="de-DE" sz="11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𝒌</m:t>
                        </m:r>
                      </m:sub>
                    </m:sSub>
                    <m:d>
                      <m:dPr>
                        <m:ctrlPr>
                          <a:rPr lang="de-DE" sz="11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de-DE" sz="11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𝒙</m:t>
                        </m:r>
                      </m:e>
                    </m:d>
                    <m:r>
                      <a:rPr lang="de-DE" sz="1100" b="1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de-DE" sz="11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𝑨</m:t>
                            </m:r>
                          </m:e>
                          <m:sub>
                            <m:r>
                              <a:rPr lang="de-DE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𝒐</m:t>
                            </m:r>
                          </m:sub>
                        </m:sSub>
                      </m:num>
                      <m:den>
                        <m:r>
                          <a:rPr lang="de-DE" sz="11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𝒏</m:t>
                        </m:r>
                        <m:r>
                          <a:rPr lang="de-DE" sz="11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∙</m:t>
                        </m:r>
                        <m:sSub>
                          <m:sSubPr>
                            <m:ctrlPr>
                              <a:rPr lang="de-DE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𝒃</m:t>
                            </m:r>
                          </m:e>
                          <m:sub>
                            <m:r>
                              <a:rPr lang="de-DE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𝒌</m:t>
                            </m:r>
                          </m:sub>
                        </m:sSub>
                      </m:den>
                    </m:f>
                    <m:r>
                      <a:rPr lang="de-DE" sz="1100" b="1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∙</m:t>
                    </m:r>
                    <m:sSub>
                      <m:sSubPr>
                        <m:ctrlPr>
                          <a:rPr lang="de-DE" sz="11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de-DE" sz="11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𝝈</m:t>
                        </m:r>
                      </m:e>
                      <m:sub>
                        <m:r>
                          <a:rPr lang="de-DE" sz="11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𝒐𝒎𝒂𝒙</m:t>
                        </m:r>
                      </m:sub>
                    </m:sSub>
                    <m:r>
                      <a:rPr lang="de-DE" sz="1100" b="1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∙</m:t>
                    </m:r>
                    <m:r>
                      <a:rPr lang="de-DE" sz="1100" b="1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𝝎</m:t>
                    </m:r>
                    <m:r>
                      <a:rPr lang="de-DE" sz="1100" b="1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∙</m:t>
                    </m:r>
                    <m:f>
                      <m:fPr>
                        <m:ctrlPr>
                          <a:rPr lang="de-DE" sz="11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de-DE" sz="11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𝐜𝐨𝐬𝐡</m:t>
                        </m:r>
                        <m:r>
                          <a:rPr lang="de-DE" sz="11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de-DE" sz="11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𝝎</m:t>
                        </m:r>
                        <m:r>
                          <a:rPr lang="de-DE" sz="11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∙</m:t>
                        </m:r>
                        <m:r>
                          <a:rPr lang="de-DE" sz="11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𝒙</m:t>
                        </m:r>
                        <m:r>
                          <a:rPr lang="de-DE" sz="11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)</m:t>
                        </m:r>
                      </m:num>
                      <m:den>
                        <m:r>
                          <a:rPr lang="de-DE" sz="11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𝐬𝐢𝐧𝐡</m:t>
                        </m:r>
                        <m:r>
                          <a:rPr lang="de-DE" sz="11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de-DE" sz="11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𝝎</m:t>
                        </m:r>
                        <m:r>
                          <a:rPr lang="de-DE" sz="11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∙</m:t>
                        </m:r>
                        <m:r>
                          <a:rPr lang="de-DE" sz="11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𝒍</m:t>
                        </m:r>
                        <m:r>
                          <a:rPr lang="de-DE" sz="11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)</m:t>
                        </m:r>
                      </m:den>
                    </m:f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7" name="Textfeld 6"/>
            <xdr:cNvSpPr txBox="1"/>
          </xdr:nvSpPr>
          <xdr:spPr>
            <a:xfrm>
              <a:off x="228599" y="5272087"/>
              <a:ext cx="2981325" cy="4478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de-DE" sz="11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𝝉_𝒌 (𝒙)=𝑨_𝒐/(𝒏∙𝒃_𝒌 )∙𝝈_𝒐𝒎𝒂𝒙∙𝝎∙(𝐜𝐨𝐬𝐡(𝝎∙𝒙))/(𝐬𝐢𝐧𝐡(𝝎∙𝒍))</a:t>
              </a:r>
              <a:endParaRPr lang="de-DE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C00000"/>
  </sheetPr>
  <dimension ref="B1:N63"/>
  <sheetViews>
    <sheetView showGridLines="0" tabSelected="1" showRuler="0" view="pageLayout" topLeftCell="A4" zoomScaleNormal="120" zoomScaleSheetLayoutView="120" workbookViewId="0">
      <selection activeCell="F11" sqref="F11"/>
    </sheetView>
  </sheetViews>
  <sheetFormatPr baseColWidth="10" defaultRowHeight="12.75" x14ac:dyDescent="0.2"/>
  <cols>
    <col min="1" max="1" width="1.6640625" customWidth="1"/>
    <col min="2" max="2" width="37" customWidth="1"/>
    <col min="3" max="3" width="9.6640625" customWidth="1"/>
    <col min="4" max="4" width="8.5" customWidth="1"/>
    <col min="5" max="5" width="14.1640625" customWidth="1"/>
    <col min="6" max="6" width="10.83203125" customWidth="1"/>
    <col min="7" max="7" width="11.1640625" customWidth="1"/>
    <col min="8" max="8" width="11" customWidth="1"/>
    <col min="9" max="9" width="8.83203125" customWidth="1"/>
  </cols>
  <sheetData>
    <row r="1" spans="2:14" s="65" customFormat="1" ht="9" thickBot="1" x14ac:dyDescent="0.2">
      <c r="G1" s="66"/>
      <c r="H1" s="66"/>
    </row>
    <row r="2" spans="2:14" ht="18" x14ac:dyDescent="0.2">
      <c r="B2" s="137" t="s">
        <v>89</v>
      </c>
      <c r="C2" s="138"/>
      <c r="D2" s="138"/>
      <c r="E2" s="139"/>
      <c r="F2" s="67" t="s">
        <v>66</v>
      </c>
      <c r="G2" s="42"/>
      <c r="H2" s="76"/>
    </row>
    <row r="3" spans="2:14" ht="15.75" x14ac:dyDescent="0.3">
      <c r="B3" s="49" t="s">
        <v>34</v>
      </c>
      <c r="C3" s="50" t="s">
        <v>35</v>
      </c>
      <c r="D3" s="50" t="s">
        <v>36</v>
      </c>
      <c r="E3" s="51" t="s">
        <v>26</v>
      </c>
      <c r="F3" s="68">
        <v>10000</v>
      </c>
      <c r="G3" s="77"/>
      <c r="H3" s="78"/>
    </row>
    <row r="4" spans="2:14" x14ac:dyDescent="0.2">
      <c r="B4" s="23" t="s">
        <v>4</v>
      </c>
      <c r="C4" s="20"/>
      <c r="D4" s="21"/>
      <c r="E4" s="22" t="s">
        <v>27</v>
      </c>
      <c r="F4" s="89"/>
      <c r="G4" s="77"/>
      <c r="H4" s="78"/>
    </row>
    <row r="5" spans="2:14" x14ac:dyDescent="0.2">
      <c r="B5" s="24" t="s">
        <v>10</v>
      </c>
      <c r="C5" s="6"/>
      <c r="D5" s="7"/>
      <c r="E5" s="8" t="s">
        <v>26</v>
      </c>
      <c r="F5" s="90"/>
      <c r="G5" s="77"/>
      <c r="H5" s="78"/>
    </row>
    <row r="6" spans="2:14" x14ac:dyDescent="0.2">
      <c r="B6" s="25" t="s">
        <v>5</v>
      </c>
      <c r="C6" s="9" t="s">
        <v>1</v>
      </c>
      <c r="D6" s="10" t="s">
        <v>14</v>
      </c>
      <c r="E6" s="11" t="s">
        <v>26</v>
      </c>
      <c r="F6" s="69">
        <v>100</v>
      </c>
      <c r="G6" s="77"/>
      <c r="H6" s="78"/>
    </row>
    <row r="7" spans="2:14" ht="15.75" x14ac:dyDescent="0.3">
      <c r="B7" s="26" t="s">
        <v>6</v>
      </c>
      <c r="C7" s="9" t="s">
        <v>18</v>
      </c>
      <c r="D7" s="10" t="s">
        <v>14</v>
      </c>
      <c r="E7" s="11" t="s">
        <v>26</v>
      </c>
      <c r="F7" s="69">
        <v>80</v>
      </c>
      <c r="G7" s="77"/>
      <c r="H7" s="78"/>
    </row>
    <row r="8" spans="2:14" ht="15.75" x14ac:dyDescent="0.3">
      <c r="B8" s="26" t="s">
        <v>8</v>
      </c>
      <c r="C8" s="9" t="s">
        <v>19</v>
      </c>
      <c r="D8" s="10" t="s">
        <v>14</v>
      </c>
      <c r="E8" s="11" t="s">
        <v>26</v>
      </c>
      <c r="F8" s="69">
        <v>12</v>
      </c>
      <c r="G8" s="77"/>
      <c r="H8" s="78"/>
    </row>
    <row r="9" spans="2:14" ht="15.75" x14ac:dyDescent="0.3">
      <c r="B9" s="26" t="s">
        <v>9</v>
      </c>
      <c r="C9" s="9" t="s">
        <v>20</v>
      </c>
      <c r="D9" s="10" t="s">
        <v>14</v>
      </c>
      <c r="E9" s="11" t="s">
        <v>26</v>
      </c>
      <c r="F9" s="69">
        <v>8</v>
      </c>
      <c r="G9" s="77"/>
      <c r="H9" s="78"/>
    </row>
    <row r="10" spans="2:14" ht="13.5" thickBot="1" x14ac:dyDescent="0.25">
      <c r="B10" s="27" t="s">
        <v>11</v>
      </c>
      <c r="C10" s="12"/>
      <c r="D10" s="13"/>
      <c r="E10" s="14" t="s">
        <v>27</v>
      </c>
      <c r="F10" s="91"/>
      <c r="G10" s="77"/>
      <c r="H10" s="78"/>
    </row>
    <row r="11" spans="2:14" ht="15.75" x14ac:dyDescent="0.3">
      <c r="B11" s="28" t="s">
        <v>7</v>
      </c>
      <c r="C11" s="15" t="s">
        <v>21</v>
      </c>
      <c r="D11" s="16" t="s">
        <v>14</v>
      </c>
      <c r="E11" s="17" t="s">
        <v>26</v>
      </c>
      <c r="F11" s="57">
        <v>4</v>
      </c>
      <c r="G11" s="79" t="s">
        <v>65</v>
      </c>
      <c r="H11" s="52">
        <f>F7</f>
        <v>80</v>
      </c>
    </row>
    <row r="12" spans="2:14" ht="16.5" thickBot="1" x14ac:dyDescent="0.35">
      <c r="B12" s="28" t="s">
        <v>56</v>
      </c>
      <c r="C12" s="15" t="s">
        <v>0</v>
      </c>
      <c r="D12" s="16" t="s">
        <v>14</v>
      </c>
      <c r="E12" s="17" t="s">
        <v>26</v>
      </c>
      <c r="F12" s="58">
        <v>5</v>
      </c>
      <c r="G12" s="80" t="s">
        <v>57</v>
      </c>
      <c r="H12" s="53">
        <f>F11*F12</f>
        <v>20</v>
      </c>
    </row>
    <row r="13" spans="2:14" ht="15.75" x14ac:dyDescent="0.3">
      <c r="B13" s="28" t="s">
        <v>12</v>
      </c>
      <c r="C13" s="15" t="s">
        <v>22</v>
      </c>
      <c r="D13" s="16" t="s">
        <v>14</v>
      </c>
      <c r="E13" s="17" t="s">
        <v>26</v>
      </c>
      <c r="F13" s="57">
        <v>0.1</v>
      </c>
      <c r="G13" s="77"/>
      <c r="H13" s="78"/>
    </row>
    <row r="14" spans="2:14" x14ac:dyDescent="0.2">
      <c r="B14" s="37" t="s">
        <v>13</v>
      </c>
      <c r="C14" s="38"/>
      <c r="D14" s="39"/>
      <c r="E14" s="40" t="s">
        <v>27</v>
      </c>
      <c r="F14" s="92"/>
      <c r="G14" s="77"/>
      <c r="H14" s="78"/>
      <c r="K14" s="44" t="s">
        <v>27</v>
      </c>
      <c r="L14" t="s">
        <v>27</v>
      </c>
      <c r="M14" t="s">
        <v>27</v>
      </c>
      <c r="N14" t="s">
        <v>27</v>
      </c>
    </row>
    <row r="15" spans="2:14" ht="15.75" x14ac:dyDescent="0.3">
      <c r="B15" s="29" t="s">
        <v>15</v>
      </c>
      <c r="C15" s="18" t="s">
        <v>23</v>
      </c>
      <c r="D15" s="18" t="s">
        <v>17</v>
      </c>
      <c r="E15" s="19" t="s">
        <v>26</v>
      </c>
      <c r="F15" s="70">
        <v>210000</v>
      </c>
      <c r="G15" s="77"/>
      <c r="H15" s="78"/>
      <c r="M15" t="s">
        <v>27</v>
      </c>
    </row>
    <row r="16" spans="2:14" ht="15.75" x14ac:dyDescent="0.3">
      <c r="B16" s="29" t="s">
        <v>15</v>
      </c>
      <c r="C16" s="18" t="s">
        <v>24</v>
      </c>
      <c r="D16" s="18" t="s">
        <v>17</v>
      </c>
      <c r="E16" s="19" t="s">
        <v>26</v>
      </c>
      <c r="F16" s="70">
        <v>210000</v>
      </c>
      <c r="G16" s="77"/>
      <c r="H16" s="78" t="s">
        <v>58</v>
      </c>
    </row>
    <row r="17" spans="2:14" ht="16.5" thickBot="1" x14ac:dyDescent="0.35">
      <c r="B17" s="30" t="s">
        <v>16</v>
      </c>
      <c r="C17" s="31" t="s">
        <v>64</v>
      </c>
      <c r="D17" s="31" t="s">
        <v>17</v>
      </c>
      <c r="E17" s="32" t="s">
        <v>26</v>
      </c>
      <c r="F17" s="71">
        <v>1500</v>
      </c>
      <c r="G17" s="77"/>
      <c r="H17" s="78"/>
    </row>
    <row r="18" spans="2:14" x14ac:dyDescent="0.2">
      <c r="B18" s="34" t="s">
        <v>50</v>
      </c>
      <c r="C18" s="35"/>
      <c r="D18" s="36"/>
      <c r="E18" s="36"/>
      <c r="F18" s="72"/>
      <c r="G18" s="77"/>
      <c r="H18" s="78"/>
      <c r="L18" s="21"/>
      <c r="M18" s="21"/>
      <c r="N18" s="21"/>
    </row>
    <row r="19" spans="2:14" ht="15.75" x14ac:dyDescent="0.3">
      <c r="B19" s="33" t="s">
        <v>41</v>
      </c>
      <c r="C19" s="3" t="s">
        <v>47</v>
      </c>
      <c r="D19" s="4" t="s">
        <v>25</v>
      </c>
      <c r="E19" s="3" t="s">
        <v>44</v>
      </c>
      <c r="F19" s="73">
        <f>F7*F8</f>
        <v>960</v>
      </c>
      <c r="G19" s="77"/>
      <c r="H19" s="81" t="s">
        <v>27</v>
      </c>
    </row>
    <row r="20" spans="2:14" ht="15.75" x14ac:dyDescent="0.3">
      <c r="B20" s="33" t="s">
        <v>42</v>
      </c>
      <c r="C20" s="3" t="s">
        <v>48</v>
      </c>
      <c r="D20" s="4" t="s">
        <v>25</v>
      </c>
      <c r="E20" s="3" t="s">
        <v>45</v>
      </c>
      <c r="F20" s="73">
        <f>F7*F9</f>
        <v>640</v>
      </c>
      <c r="G20" s="77"/>
      <c r="H20" s="82" t="s">
        <v>27</v>
      </c>
    </row>
    <row r="21" spans="2:14" ht="15.75" x14ac:dyDescent="0.3">
      <c r="B21" s="33" t="s">
        <v>43</v>
      </c>
      <c r="C21" s="3" t="s">
        <v>49</v>
      </c>
      <c r="D21" s="4" t="s">
        <v>25</v>
      </c>
      <c r="E21" s="3" t="s">
        <v>46</v>
      </c>
      <c r="F21" s="73">
        <f>F12*F11*F6</f>
        <v>2000</v>
      </c>
      <c r="G21" s="77"/>
      <c r="H21" s="78"/>
    </row>
    <row r="22" spans="2:14" x14ac:dyDescent="0.2">
      <c r="B22" s="33" t="s">
        <v>28</v>
      </c>
      <c r="C22" s="3" t="s">
        <v>29</v>
      </c>
      <c r="D22" s="4" t="s">
        <v>40</v>
      </c>
      <c r="E22" s="5" t="s">
        <v>26</v>
      </c>
      <c r="F22" s="74">
        <f>F13/(F12*F11*F17)*F19*F15*F20*F16/(F19*F15+F20*F16)</f>
        <v>268.8</v>
      </c>
      <c r="G22" s="77"/>
      <c r="H22" s="78"/>
    </row>
    <row r="23" spans="2:14" x14ac:dyDescent="0.2">
      <c r="B23" s="33" t="s">
        <v>30</v>
      </c>
      <c r="C23" s="3" t="s">
        <v>2</v>
      </c>
      <c r="D23" s="4" t="s">
        <v>17</v>
      </c>
      <c r="E23" s="5" t="s">
        <v>26</v>
      </c>
      <c r="F23" s="75">
        <f>F19*F15*F20*F16/(F19*F15+F20*F16)*F3/(F16*F19*F20)</f>
        <v>6.25</v>
      </c>
      <c r="G23" s="77"/>
      <c r="H23" s="78"/>
    </row>
    <row r="24" spans="2:14" ht="15.75" thickBot="1" x14ac:dyDescent="0.25">
      <c r="B24" s="54" t="s">
        <v>39</v>
      </c>
      <c r="C24" s="55" t="s">
        <v>31</v>
      </c>
      <c r="D24" s="56" t="s">
        <v>32</v>
      </c>
      <c r="E24" s="56" t="s">
        <v>33</v>
      </c>
      <c r="F24" s="93">
        <f>1/F22^0.5</f>
        <v>6.0993754559283318E-2</v>
      </c>
      <c r="G24" s="77"/>
      <c r="H24" s="78"/>
    </row>
    <row r="25" spans="2:14" ht="15.75" x14ac:dyDescent="0.3">
      <c r="B25" s="94" t="s">
        <v>51</v>
      </c>
      <c r="C25" s="95" t="s">
        <v>53</v>
      </c>
      <c r="D25" s="96" t="s">
        <v>17</v>
      </c>
      <c r="E25" s="95" t="s">
        <v>68</v>
      </c>
      <c r="F25" s="125">
        <f>F3/F19</f>
        <v>10.416666666666666</v>
      </c>
      <c r="G25" s="77"/>
      <c r="H25" s="78" t="s">
        <v>27</v>
      </c>
    </row>
    <row r="26" spans="2:14" ht="15.75" x14ac:dyDescent="0.3">
      <c r="B26" s="97" t="s">
        <v>52</v>
      </c>
      <c r="C26" s="98" t="s">
        <v>54</v>
      </c>
      <c r="D26" s="99" t="s">
        <v>17</v>
      </c>
      <c r="E26" s="98" t="s">
        <v>69</v>
      </c>
      <c r="F26" s="126">
        <f>-F3/F20</f>
        <v>-15.625</v>
      </c>
      <c r="G26" s="77"/>
      <c r="H26" s="78"/>
    </row>
    <row r="27" spans="2:14" ht="15.75" x14ac:dyDescent="0.3">
      <c r="B27" s="97" t="s">
        <v>67</v>
      </c>
      <c r="C27" s="98" t="s">
        <v>59</v>
      </c>
      <c r="D27" s="99" t="s">
        <v>17</v>
      </c>
      <c r="E27" s="100" t="s">
        <v>87</v>
      </c>
      <c r="F27" s="127">
        <f>MAX(ABS(F25),ABS(F26))</f>
        <v>15.625</v>
      </c>
      <c r="G27" s="77"/>
      <c r="H27" s="78"/>
    </row>
    <row r="28" spans="2:14" ht="15.75" x14ac:dyDescent="0.3">
      <c r="B28" s="97"/>
      <c r="C28" s="98" t="s">
        <v>79</v>
      </c>
      <c r="D28" s="99" t="s">
        <v>17</v>
      </c>
      <c r="E28" s="101" t="s">
        <v>26</v>
      </c>
      <c r="F28" s="129">
        <f>MAX(ABS(G34),ABS(G54))*F27</f>
        <v>18.353065525652717</v>
      </c>
      <c r="G28" s="135" t="s">
        <v>86</v>
      </c>
      <c r="H28" s="136"/>
    </row>
    <row r="29" spans="2:14" ht="15.75" x14ac:dyDescent="0.3">
      <c r="B29" s="97" t="s">
        <v>74</v>
      </c>
      <c r="C29" s="98" t="s">
        <v>55</v>
      </c>
      <c r="D29" s="99" t="s">
        <v>17</v>
      </c>
      <c r="E29" s="98" t="s">
        <v>70</v>
      </c>
      <c r="F29" s="126">
        <f>F3/(F6*F11*F12)</f>
        <v>5</v>
      </c>
      <c r="G29" s="83">
        <f>F29/F27</f>
        <v>0.32</v>
      </c>
      <c r="H29" s="84" t="s">
        <v>77</v>
      </c>
    </row>
    <row r="30" spans="2:14" ht="15.75" x14ac:dyDescent="0.3">
      <c r="B30" s="97" t="s">
        <v>73</v>
      </c>
      <c r="C30" s="98" t="s">
        <v>75</v>
      </c>
      <c r="D30" s="99" t="s">
        <v>17</v>
      </c>
      <c r="E30" s="101" t="s">
        <v>26</v>
      </c>
      <c r="F30" s="126">
        <f>$F$19/($F$12*$F$11)*$F$24*(($F$25-$F$23)*COSH($F$24*$F$31)/SINH($F$24*$F$6)+$F$23*COSH($F$24*($F$6-$F31))/(SINH($F$24*$F$6)))</f>
        <v>1.419011155898575</v>
      </c>
      <c r="G30" s="85">
        <f>F30/F27</f>
        <v>9.0816713977508803E-2</v>
      </c>
      <c r="H30" s="86" t="s">
        <v>76</v>
      </c>
    </row>
    <row r="31" spans="2:14" ht="16.5" thickBot="1" x14ac:dyDescent="0.35">
      <c r="B31" s="102" t="s">
        <v>73</v>
      </c>
      <c r="C31" s="103" t="s">
        <v>72</v>
      </c>
      <c r="D31" s="104" t="s">
        <v>14</v>
      </c>
      <c r="E31" s="105" t="s">
        <v>26</v>
      </c>
      <c r="F31" s="106">
        <f>ATANH($G$31)/$F$24</f>
        <v>53.339193445690029</v>
      </c>
      <c r="G31" s="87">
        <f>((-$F$25+$F$23)/$F$23+COSH($F$24*$F$6))/SINH($F$24*$F$6)</f>
        <v>0.99701769989597078</v>
      </c>
      <c r="H31" s="88">
        <f>F31/F6</f>
        <v>0.53339193445690025</v>
      </c>
    </row>
    <row r="32" spans="2:14" x14ac:dyDescent="0.2">
      <c r="B32" s="107"/>
      <c r="C32" s="64"/>
      <c r="D32" s="133" t="s">
        <v>60</v>
      </c>
      <c r="E32" s="134"/>
      <c r="F32" s="134"/>
      <c r="G32" s="134"/>
      <c r="H32" s="108"/>
    </row>
    <row r="33" spans="2:8" ht="15.75" x14ac:dyDescent="0.3">
      <c r="B33" s="109" t="s">
        <v>38</v>
      </c>
      <c r="C33" s="63" t="s">
        <v>3</v>
      </c>
      <c r="D33" s="59" t="s">
        <v>37</v>
      </c>
      <c r="E33" s="60" t="s">
        <v>62</v>
      </c>
      <c r="F33" s="61" t="s">
        <v>63</v>
      </c>
      <c r="G33" s="62" t="s">
        <v>78</v>
      </c>
      <c r="H33" s="110" t="s">
        <v>80</v>
      </c>
    </row>
    <row r="34" spans="2:8" x14ac:dyDescent="0.2">
      <c r="B34" s="77"/>
      <c r="C34" s="41">
        <f>$F$6*D34</f>
        <v>0</v>
      </c>
      <c r="D34" s="41">
        <v>0</v>
      </c>
      <c r="E34" s="48">
        <f>(($F$25-$F$23)*SINH($F$24*$C34)/SINH($F$24*$F$6)-$F$23*(SINH($F$24*($F$6-$C34))/SINH($F$24*$F$6)-1))/$F$27</f>
        <v>0</v>
      </c>
      <c r="F34" s="47">
        <f>+$F$19/$F$20*E34-$F$3/$F$20/$F$27</f>
        <v>-1</v>
      </c>
      <c r="G34" s="45">
        <f>$F$19/($F$12*$F$11)*$F$24*(($F$25-$F$23)*COSH($F$24*$C34)/SINH($F$24*$F$6)+$F$23*COSH($F$24*($F$6-$C34))/(SINH($F$24*$F$6)))/$F$27</f>
        <v>1.1745961936417739</v>
      </c>
      <c r="H34" s="111">
        <f>-F34</f>
        <v>1</v>
      </c>
    </row>
    <row r="35" spans="2:8" x14ac:dyDescent="0.2">
      <c r="B35" s="77"/>
      <c r="C35" s="41">
        <f t="shared" ref="C35:C54" si="0">$F$6*D35</f>
        <v>5</v>
      </c>
      <c r="D35" s="41">
        <v>0.05</v>
      </c>
      <c r="E35" s="48">
        <f t="shared" ref="E35:E54" si="1">(($F$25-$F$23)*SINH($F$24*$C35)/SINH($F$24*$F$6)-$F$23*(SINH($F$24*($F$6-$C35))/SINH($F$24*$F$6)-1))/$F$27</f>
        <v>0.10551340770122017</v>
      </c>
      <c r="F35" s="47">
        <f t="shared" ref="F35" si="2">+$F$19/$F$20*E35-$F$3/$F$20/$F$27</f>
        <v>-0.84172988844816976</v>
      </c>
      <c r="G35" s="45">
        <f t="shared" ref="G35:G54" si="3">($F$19/($F$12*$F$11)*$F$24*(($F$25-$F$23)*COSH($F$24*$C35)/SINH($F$24*$F$6)+$F$23*COSH($F$24*($F$6-$C35))/(SINH($F$24*$F$6))))/$F$27</f>
        <v>0.8669383492209044</v>
      </c>
      <c r="H35" s="111">
        <f t="shared" ref="H35" si="4">-F35</f>
        <v>0.84172988844816976</v>
      </c>
    </row>
    <row r="36" spans="2:8" x14ac:dyDescent="0.2">
      <c r="B36" s="77"/>
      <c r="C36" s="41">
        <f t="shared" si="0"/>
        <v>10</v>
      </c>
      <c r="D36" s="41">
        <v>0.1</v>
      </c>
      <c r="E36" s="48">
        <f t="shared" si="1"/>
        <v>0.18342487184088008</v>
      </c>
      <c r="F36" s="47">
        <f t="shared" ref="F36:F54" si="5">+$F$19/$F$20*E36-$F$3/$F$20/$F$27</f>
        <v>-0.72486269223867983</v>
      </c>
      <c r="G36" s="45">
        <f t="shared" si="3"/>
        <v>0.64053779804301481</v>
      </c>
      <c r="H36" s="111">
        <f t="shared" ref="H36:H54" si="6">-F36</f>
        <v>0.72486269223867983</v>
      </c>
    </row>
    <row r="37" spans="2:8" x14ac:dyDescent="0.2">
      <c r="B37" s="77"/>
      <c r="C37" s="41">
        <f t="shared" si="0"/>
        <v>15</v>
      </c>
      <c r="D37" s="41">
        <v>0.15</v>
      </c>
      <c r="E37" s="48">
        <f t="shared" si="1"/>
        <v>0.24103695862138097</v>
      </c>
      <c r="F37" s="47">
        <f t="shared" ref="F37" si="7">+$F$19/$F$20*E37-$F$3/$F$20/$F$27</f>
        <v>-0.63844456206792854</v>
      </c>
      <c r="G37" s="45">
        <f t="shared" si="3"/>
        <v>0.47417423534944836</v>
      </c>
      <c r="H37" s="111">
        <f t="shared" ref="H37" si="8">-F37</f>
        <v>0.63844456206792854</v>
      </c>
    </row>
    <row r="38" spans="2:8" x14ac:dyDescent="0.2">
      <c r="B38" s="77"/>
      <c r="C38" s="41">
        <f t="shared" si="0"/>
        <v>20</v>
      </c>
      <c r="D38" s="41">
        <v>0.2</v>
      </c>
      <c r="E38" s="48">
        <f t="shared" si="1"/>
        <v>0.28374959323240956</v>
      </c>
      <c r="F38" s="47">
        <f t="shared" si="5"/>
        <v>-0.57437561015138572</v>
      </c>
      <c r="G38" s="45">
        <f t="shared" si="3"/>
        <v>0.35225456526333326</v>
      </c>
      <c r="H38" s="111">
        <f t="shared" si="6"/>
        <v>0.57437561015138572</v>
      </c>
    </row>
    <row r="39" spans="2:8" x14ac:dyDescent="0.2">
      <c r="B39" s="77"/>
      <c r="C39" s="41">
        <f t="shared" si="0"/>
        <v>25</v>
      </c>
      <c r="D39" s="41">
        <v>0.25</v>
      </c>
      <c r="E39" s="48">
        <f t="shared" si="1"/>
        <v>0.31556618961786098</v>
      </c>
      <c r="F39" s="47">
        <f t="shared" si="5"/>
        <v>-0.52665071557320853</v>
      </c>
      <c r="G39" s="45">
        <f t="shared" si="3"/>
        <v>0.26335137498977235</v>
      </c>
      <c r="H39" s="111">
        <f t="shared" si="6"/>
        <v>0.52665071557320853</v>
      </c>
    </row>
    <row r="40" spans="2:8" x14ac:dyDescent="0.2">
      <c r="B40" s="77"/>
      <c r="C40" s="41">
        <f t="shared" si="0"/>
        <v>30</v>
      </c>
      <c r="D40" s="41">
        <v>0.3</v>
      </c>
      <c r="E40" s="48">
        <f t="shared" si="1"/>
        <v>0.33946888659396079</v>
      </c>
      <c r="F40" s="47">
        <f t="shared" si="5"/>
        <v>-0.49079667010905881</v>
      </c>
      <c r="G40" s="45">
        <f t="shared" si="3"/>
        <v>0.19913185446356613</v>
      </c>
      <c r="H40" s="111">
        <f t="shared" si="6"/>
        <v>0.49079667010905881</v>
      </c>
    </row>
    <row r="41" spans="2:8" x14ac:dyDescent="0.2">
      <c r="B41" s="77"/>
      <c r="C41" s="41">
        <f t="shared" si="0"/>
        <v>35</v>
      </c>
      <c r="D41" s="41">
        <v>0.35</v>
      </c>
      <c r="E41" s="48">
        <f t="shared" si="1"/>
        <v>0.35769806083712485</v>
      </c>
      <c r="F41" s="47">
        <f t="shared" si="5"/>
        <v>-0.46345290874431266</v>
      </c>
      <c r="G41" s="45">
        <f t="shared" si="3"/>
        <v>0.15357677011867049</v>
      </c>
      <c r="H41" s="111">
        <f t="shared" si="6"/>
        <v>0.46345290874431266</v>
      </c>
    </row>
    <row r="42" spans="2:8" x14ac:dyDescent="0.2">
      <c r="B42" s="77"/>
      <c r="C42" s="41">
        <f t="shared" si="0"/>
        <v>40</v>
      </c>
      <c r="D42" s="41">
        <v>0.4</v>
      </c>
      <c r="E42" s="48">
        <f t="shared" si="1"/>
        <v>0.37196231522365386</v>
      </c>
      <c r="F42" s="47">
        <f t="shared" si="5"/>
        <v>-0.44205652716451915</v>
      </c>
      <c r="G42" s="45">
        <f t="shared" si="3"/>
        <v>0.12241628794595596</v>
      </c>
      <c r="H42" s="111">
        <f t="shared" si="6"/>
        <v>0.44205652716451915</v>
      </c>
    </row>
    <row r="43" spans="2:8" x14ac:dyDescent="0.2">
      <c r="B43" s="77"/>
      <c r="C43" s="41">
        <f t="shared" si="0"/>
        <v>45</v>
      </c>
      <c r="D43" s="41">
        <v>0.45</v>
      </c>
      <c r="E43" s="48">
        <f t="shared" si="1"/>
        <v>0.38359862452530669</v>
      </c>
      <c r="F43" s="47">
        <f t="shared" si="5"/>
        <v>-0.42460206321203997</v>
      </c>
      <c r="G43" s="45">
        <f t="shared" si="3"/>
        <v>0.10272976607997014</v>
      </c>
      <c r="H43" s="111">
        <f t="shared" si="6"/>
        <v>0.42460206321203997</v>
      </c>
    </row>
    <row r="44" spans="2:8" x14ac:dyDescent="0.2">
      <c r="B44" s="77"/>
      <c r="C44" s="41">
        <f t="shared" si="0"/>
        <v>50</v>
      </c>
      <c r="D44" s="41">
        <v>0.5</v>
      </c>
      <c r="E44" s="48">
        <f t="shared" si="1"/>
        <v>0.39369764876195679</v>
      </c>
      <c r="F44" s="47">
        <f t="shared" si="5"/>
        <v>-0.40945352685706482</v>
      </c>
      <c r="G44" s="45">
        <f t="shared" si="3"/>
        <v>9.2672005860812506E-2</v>
      </c>
      <c r="H44" s="111">
        <f t="shared" si="6"/>
        <v>0.40945352685706482</v>
      </c>
    </row>
    <row r="45" spans="2:8" x14ac:dyDescent="0.2">
      <c r="B45" s="77"/>
      <c r="C45" s="41">
        <f t="shared" si="0"/>
        <v>55.000000000000007</v>
      </c>
      <c r="D45" s="41">
        <v>0.55000000000000004</v>
      </c>
      <c r="E45" s="48">
        <f t="shared" si="1"/>
        <v>0.40320595971071271</v>
      </c>
      <c r="F45" s="47">
        <f t="shared" si="5"/>
        <v>-0.39519106043393093</v>
      </c>
      <c r="G45" s="45">
        <f t="shared" si="3"/>
        <v>9.1300303147836728E-2</v>
      </c>
      <c r="H45" s="111">
        <f t="shared" si="6"/>
        <v>0.39519106043393093</v>
      </c>
    </row>
    <row r="46" spans="2:8" x14ac:dyDescent="0.2">
      <c r="B46" s="77"/>
      <c r="C46" s="41">
        <f t="shared" si="0"/>
        <v>60</v>
      </c>
      <c r="D46" s="41">
        <v>0.6</v>
      </c>
      <c r="E46" s="48">
        <f t="shared" si="1"/>
        <v>0.41301476216335997</v>
      </c>
      <c r="F46" s="47">
        <f t="shared" si="5"/>
        <v>-0.38047785675496004</v>
      </c>
      <c r="G46" s="45">
        <f t="shared" si="3"/>
        <v>9.8486089572034016E-2</v>
      </c>
      <c r="H46" s="111">
        <f t="shared" si="6"/>
        <v>0.38047785675496004</v>
      </c>
    </row>
    <row r="47" spans="2:8" x14ac:dyDescent="0.2">
      <c r="B47" s="77"/>
      <c r="C47" s="41">
        <f t="shared" si="0"/>
        <v>65</v>
      </c>
      <c r="D47" s="41">
        <v>0.65</v>
      </c>
      <c r="E47" s="48">
        <f t="shared" si="1"/>
        <v>0.42404342568980347</v>
      </c>
      <c r="F47" s="47">
        <f t="shared" si="5"/>
        <v>-0.36393486146529486</v>
      </c>
      <c r="G47" s="45">
        <f t="shared" si="3"/>
        <v>0.11490288194711688</v>
      </c>
      <c r="H47" s="111">
        <f t="shared" si="6"/>
        <v>0.36393486146529486</v>
      </c>
    </row>
    <row r="48" spans="2:8" x14ac:dyDescent="0.2">
      <c r="B48" s="77"/>
      <c r="C48" s="41">
        <f t="shared" si="0"/>
        <v>70</v>
      </c>
      <c r="D48" s="41">
        <v>0.7</v>
      </c>
      <c r="E48" s="48">
        <f t="shared" si="1"/>
        <v>0.43732565625892988</v>
      </c>
      <c r="F48" s="47">
        <f t="shared" si="5"/>
        <v>-0.34401151561160515</v>
      </c>
      <c r="G48" s="45">
        <f t="shared" si="3"/>
        <v>0.14208941034925512</v>
      </c>
      <c r="H48" s="111">
        <f t="shared" si="6"/>
        <v>0.34401151561160515</v>
      </c>
    </row>
    <row r="49" spans="2:12" x14ac:dyDescent="0.2">
      <c r="B49" s="77"/>
      <c r="C49" s="41">
        <f t="shared" si="0"/>
        <v>75</v>
      </c>
      <c r="D49" s="41">
        <v>0.75</v>
      </c>
      <c r="E49" s="48">
        <f t="shared" si="1"/>
        <v>0.45410638449959684</v>
      </c>
      <c r="F49" s="47">
        <f t="shared" si="5"/>
        <v>-0.3188404232506048</v>
      </c>
      <c r="G49" s="45">
        <f t="shared" si="3"/>
        <v>0.18259384179934063</v>
      </c>
      <c r="H49" s="111">
        <f t="shared" si="6"/>
        <v>0.3188404232506048</v>
      </c>
    </row>
    <row r="50" spans="2:12" x14ac:dyDescent="0.2">
      <c r="B50" s="77"/>
      <c r="C50" s="41">
        <f t="shared" si="0"/>
        <v>80</v>
      </c>
      <c r="D50" s="41">
        <v>0.8</v>
      </c>
      <c r="E50" s="48">
        <f t="shared" si="1"/>
        <v>0.47595845184477131</v>
      </c>
      <c r="F50" s="47">
        <f t="shared" si="5"/>
        <v>-0.286062322232843</v>
      </c>
      <c r="G50" s="45">
        <f t="shared" si="3"/>
        <v>0.2402126174940715</v>
      </c>
      <c r="H50" s="111">
        <f t="shared" si="6"/>
        <v>0.286062322232843</v>
      </c>
    </row>
    <row r="51" spans="2:12" x14ac:dyDescent="0.2">
      <c r="B51" s="77"/>
      <c r="C51" s="41">
        <f t="shared" si="0"/>
        <v>85</v>
      </c>
      <c r="D51" s="41">
        <v>0.85</v>
      </c>
      <c r="E51" s="48">
        <f t="shared" si="1"/>
        <v>0.50493003143828508</v>
      </c>
      <c r="F51" s="47">
        <f t="shared" si="5"/>
        <v>-0.24260495284257244</v>
      </c>
      <c r="G51" s="45">
        <f t="shared" si="3"/>
        <v>0.32034628956859768</v>
      </c>
      <c r="H51" s="111">
        <f t="shared" si="6"/>
        <v>0.24260495284257244</v>
      </c>
    </row>
    <row r="52" spans="2:12" x14ac:dyDescent="0.2">
      <c r="B52" s="77"/>
      <c r="C52" s="41">
        <f t="shared" si="0"/>
        <v>90</v>
      </c>
      <c r="D52" s="41">
        <v>0.9</v>
      </c>
      <c r="E52" s="48">
        <f t="shared" si="1"/>
        <v>0.54373660142325864</v>
      </c>
      <c r="F52" s="47">
        <f t="shared" si="5"/>
        <v>-0.1843950978651121</v>
      </c>
      <c r="G52" s="45">
        <f t="shared" si="3"/>
        <v>0.43050570962643603</v>
      </c>
      <c r="H52" s="111">
        <f t="shared" si="6"/>
        <v>0.1843950978651121</v>
      </c>
    </row>
    <row r="53" spans="2:12" x14ac:dyDescent="0.2">
      <c r="B53" s="77"/>
      <c r="C53" s="41">
        <f t="shared" si="0"/>
        <v>95</v>
      </c>
      <c r="D53" s="41">
        <v>0.95</v>
      </c>
      <c r="E53" s="48">
        <f t="shared" si="1"/>
        <v>0.59601546408290196</v>
      </c>
      <c r="F53" s="47">
        <f t="shared" si="5"/>
        <v>-0.10597680387564701</v>
      </c>
      <c r="G53" s="45">
        <f t="shared" si="3"/>
        <v>0.58101601359814159</v>
      </c>
      <c r="H53" s="111">
        <f t="shared" si="6"/>
        <v>0.10597680387564701</v>
      </c>
    </row>
    <row r="54" spans="2:12" ht="13.5" thickBot="1" x14ac:dyDescent="0.25">
      <c r="B54" s="112"/>
      <c r="C54" s="113">
        <f t="shared" si="0"/>
        <v>100</v>
      </c>
      <c r="D54" s="113">
        <v>1</v>
      </c>
      <c r="E54" s="114">
        <f t="shared" si="1"/>
        <v>0.66666666666666663</v>
      </c>
      <c r="F54" s="115">
        <f t="shared" si="5"/>
        <v>0</v>
      </c>
      <c r="G54" s="116">
        <f t="shared" si="3"/>
        <v>0.78598438674886006</v>
      </c>
      <c r="H54" s="117">
        <f t="shared" si="6"/>
        <v>0</v>
      </c>
    </row>
    <row r="55" spans="2:12" x14ac:dyDescent="0.2">
      <c r="D55" s="2"/>
      <c r="G55" s="124">
        <f>(G34/2+G54/2+SUM(G35:G53))/20</f>
        <v>0.3224763227316797</v>
      </c>
    </row>
    <row r="58" spans="2:12" x14ac:dyDescent="0.2">
      <c r="G58" s="46"/>
    </row>
    <row r="63" spans="2:12" x14ac:dyDescent="0.2">
      <c r="L63" t="s">
        <v>61</v>
      </c>
    </row>
  </sheetData>
  <sheetProtection password="CECE" sheet="1" objects="1" scenarios="1" selectLockedCells="1"/>
  <mergeCells count="3">
    <mergeCell ref="D32:G32"/>
    <mergeCell ref="G28:H28"/>
    <mergeCell ref="B2:E2"/>
  </mergeCells>
  <conditionalFormatting sqref="H12">
    <cfRule type="expression" dxfId="1" priority="1">
      <formula>"H12&gt;$H$11"</formula>
    </cfRule>
  </conditionalFormatting>
  <pageMargins left="0.78740157480314965" right="0.39370078740157483" top="0.39370078740157483" bottom="0.51181102362204722" header="0.31496062992125984" footer="0.39370078740157483"/>
  <pageSetup paperSize="9" orientation="portrait" r:id="rId1"/>
  <headerFooter>
    <oddHeader>&amp;R&amp;A</oddHeader>
    <oddFooter>&amp;L&amp;K04-045&amp;F
&amp;T&amp;C&amp;"Arial Narrow,Fett"
contact: www.jbladt.de
&amp;"Arial Narrow,Standard"K.-J. Bladt, Rostock&amp;R
&amp;K04-045
(C) Bladt: 12.01.2017 
Bladt: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00B050"/>
  </sheetPr>
  <dimension ref="B1:S63"/>
  <sheetViews>
    <sheetView showGridLines="0" showRuler="0" view="pageLayout" zoomScale="90" zoomScaleNormal="110" zoomScaleSheetLayoutView="120" zoomScalePageLayoutView="90" workbookViewId="0">
      <selection activeCell="F3" sqref="F3"/>
    </sheetView>
  </sheetViews>
  <sheetFormatPr baseColWidth="10" defaultRowHeight="12.75" x14ac:dyDescent="0.2"/>
  <cols>
    <col min="1" max="1" width="1.6640625" customWidth="1"/>
    <col min="2" max="2" width="37" customWidth="1"/>
    <col min="3" max="3" width="9.6640625" customWidth="1"/>
    <col min="4" max="4" width="8.5" customWidth="1"/>
    <col min="5" max="5" width="14.1640625" customWidth="1"/>
    <col min="6" max="6" width="10.83203125" customWidth="1"/>
    <col min="7" max="7" width="11.1640625" customWidth="1"/>
    <col min="8" max="8" width="11" customWidth="1"/>
    <col min="9" max="9" width="8.83203125" customWidth="1"/>
  </cols>
  <sheetData>
    <row r="1" spans="2:14" s="65" customFormat="1" ht="9" thickBot="1" x14ac:dyDescent="0.2">
      <c r="G1" s="66"/>
      <c r="H1" s="66"/>
    </row>
    <row r="2" spans="2:14" ht="18" x14ac:dyDescent="0.2">
      <c r="B2" s="137" t="s">
        <v>88</v>
      </c>
      <c r="C2" s="142"/>
      <c r="D2" s="142"/>
      <c r="E2" s="143"/>
      <c r="F2" s="67" t="s">
        <v>66</v>
      </c>
      <c r="G2" s="42"/>
      <c r="H2" s="76"/>
    </row>
    <row r="3" spans="2:14" ht="15.75" x14ac:dyDescent="0.3">
      <c r="B3" s="49" t="s">
        <v>34</v>
      </c>
      <c r="C3" s="50" t="s">
        <v>35</v>
      </c>
      <c r="D3" s="50" t="s">
        <v>36</v>
      </c>
      <c r="E3" s="51" t="s">
        <v>26</v>
      </c>
      <c r="F3" s="131">
        <v>10000</v>
      </c>
      <c r="G3" s="77"/>
      <c r="H3" s="78"/>
    </row>
    <row r="4" spans="2:14" x14ac:dyDescent="0.2">
      <c r="B4" s="23" t="s">
        <v>4</v>
      </c>
      <c r="C4" s="20"/>
      <c r="D4" s="21"/>
      <c r="E4" s="22" t="s">
        <v>27</v>
      </c>
      <c r="F4" s="89"/>
      <c r="G4" s="77"/>
      <c r="H4" s="78"/>
    </row>
    <row r="5" spans="2:14" x14ac:dyDescent="0.2">
      <c r="B5" s="24" t="s">
        <v>10</v>
      </c>
      <c r="C5" s="6"/>
      <c r="D5" s="7"/>
      <c r="E5" s="8" t="s">
        <v>26</v>
      </c>
      <c r="F5" s="90"/>
      <c r="G5" s="77"/>
      <c r="H5" s="78"/>
    </row>
    <row r="6" spans="2:14" x14ac:dyDescent="0.2">
      <c r="B6" s="25" t="s">
        <v>5</v>
      </c>
      <c r="C6" s="9" t="s">
        <v>1</v>
      </c>
      <c r="D6" s="10" t="s">
        <v>14</v>
      </c>
      <c r="E6" s="11" t="s">
        <v>26</v>
      </c>
      <c r="F6" s="69">
        <v>100</v>
      </c>
      <c r="G6" s="77"/>
      <c r="H6" s="78"/>
    </row>
    <row r="7" spans="2:14" ht="15.75" x14ac:dyDescent="0.3">
      <c r="B7" s="26" t="s">
        <v>6</v>
      </c>
      <c r="C7" s="9" t="s">
        <v>18</v>
      </c>
      <c r="D7" s="10" t="s">
        <v>14</v>
      </c>
      <c r="E7" s="11" t="s">
        <v>26</v>
      </c>
      <c r="F7" s="69">
        <v>50</v>
      </c>
      <c r="G7" s="77"/>
      <c r="H7" s="78"/>
    </row>
    <row r="8" spans="2:14" ht="15.75" x14ac:dyDescent="0.3">
      <c r="B8" s="26" t="s">
        <v>8</v>
      </c>
      <c r="C8" s="9" t="s">
        <v>19</v>
      </c>
      <c r="D8" s="10" t="s">
        <v>14</v>
      </c>
      <c r="E8" s="11" t="s">
        <v>26</v>
      </c>
      <c r="F8" s="69">
        <v>12</v>
      </c>
      <c r="G8" s="77"/>
      <c r="H8" s="78"/>
    </row>
    <row r="9" spans="2:14" ht="15.75" x14ac:dyDescent="0.3">
      <c r="B9" s="26" t="s">
        <v>9</v>
      </c>
      <c r="C9" s="9" t="s">
        <v>20</v>
      </c>
      <c r="D9" s="10" t="s">
        <v>14</v>
      </c>
      <c r="E9" s="11" t="s">
        <v>26</v>
      </c>
      <c r="F9" s="69">
        <v>8</v>
      </c>
      <c r="G9" s="77"/>
      <c r="H9" s="78"/>
    </row>
    <row r="10" spans="2:14" ht="13.5" thickBot="1" x14ac:dyDescent="0.25">
      <c r="B10" s="27" t="s">
        <v>11</v>
      </c>
      <c r="C10" s="12"/>
      <c r="D10" s="13"/>
      <c r="E10" s="14" t="s">
        <v>27</v>
      </c>
      <c r="F10" s="91"/>
      <c r="G10" s="77"/>
      <c r="H10" s="78"/>
    </row>
    <row r="11" spans="2:14" ht="15.75" x14ac:dyDescent="0.3">
      <c r="B11" s="28" t="s">
        <v>7</v>
      </c>
      <c r="C11" s="15" t="s">
        <v>21</v>
      </c>
      <c r="D11" s="16" t="s">
        <v>14</v>
      </c>
      <c r="E11" s="17" t="s">
        <v>26</v>
      </c>
      <c r="F11" s="57">
        <v>4</v>
      </c>
      <c r="G11" s="130" t="s">
        <v>65</v>
      </c>
      <c r="H11" s="52">
        <f>F7</f>
        <v>50</v>
      </c>
    </row>
    <row r="12" spans="2:14" ht="16.5" thickBot="1" x14ac:dyDescent="0.35">
      <c r="B12" s="28" t="s">
        <v>56</v>
      </c>
      <c r="C12" s="15" t="s">
        <v>0</v>
      </c>
      <c r="D12" s="16" t="s">
        <v>14</v>
      </c>
      <c r="E12" s="17" t="s">
        <v>26</v>
      </c>
      <c r="F12" s="58">
        <v>5</v>
      </c>
      <c r="G12" s="80" t="s">
        <v>57</v>
      </c>
      <c r="H12" s="53">
        <f>F11*F12</f>
        <v>20</v>
      </c>
    </row>
    <row r="13" spans="2:14" ht="15.75" x14ac:dyDescent="0.3">
      <c r="B13" s="28" t="s">
        <v>12</v>
      </c>
      <c r="C13" s="15" t="s">
        <v>22</v>
      </c>
      <c r="D13" s="16" t="s">
        <v>14</v>
      </c>
      <c r="E13" s="17" t="s">
        <v>26</v>
      </c>
      <c r="F13" s="57">
        <v>0.1</v>
      </c>
      <c r="G13" s="77"/>
      <c r="H13" s="78"/>
    </row>
    <row r="14" spans="2:14" x14ac:dyDescent="0.2">
      <c r="B14" s="37" t="s">
        <v>13</v>
      </c>
      <c r="C14" s="38"/>
      <c r="D14" s="39"/>
      <c r="E14" s="40" t="s">
        <v>27</v>
      </c>
      <c r="F14" s="92"/>
      <c r="G14" s="77"/>
      <c r="H14" s="78"/>
      <c r="K14" s="44" t="s">
        <v>27</v>
      </c>
      <c r="L14" t="s">
        <v>27</v>
      </c>
      <c r="M14" t="s">
        <v>27</v>
      </c>
      <c r="N14" t="s">
        <v>27</v>
      </c>
    </row>
    <row r="15" spans="2:14" ht="15.75" x14ac:dyDescent="0.3">
      <c r="B15" s="29" t="s">
        <v>15</v>
      </c>
      <c r="C15" s="18" t="s">
        <v>23</v>
      </c>
      <c r="D15" s="18" t="s">
        <v>17</v>
      </c>
      <c r="E15" s="19" t="s">
        <v>26</v>
      </c>
      <c r="F15" s="70">
        <v>210000</v>
      </c>
      <c r="G15" s="77"/>
      <c r="H15" s="78"/>
      <c r="M15" t="s">
        <v>27</v>
      </c>
    </row>
    <row r="16" spans="2:14" ht="15.75" x14ac:dyDescent="0.3">
      <c r="B16" s="29" t="s">
        <v>15</v>
      </c>
      <c r="C16" s="18" t="s">
        <v>24</v>
      </c>
      <c r="D16" s="18" t="s">
        <v>17</v>
      </c>
      <c r="E16" s="19" t="s">
        <v>26</v>
      </c>
      <c r="F16" s="70">
        <v>210000</v>
      </c>
      <c r="G16" s="77"/>
      <c r="H16" s="78" t="s">
        <v>58</v>
      </c>
    </row>
    <row r="17" spans="2:19" ht="16.5" thickBot="1" x14ac:dyDescent="0.35">
      <c r="B17" s="30" t="s">
        <v>16</v>
      </c>
      <c r="C17" s="31" t="s">
        <v>64</v>
      </c>
      <c r="D17" s="31" t="s">
        <v>17</v>
      </c>
      <c r="E17" s="32" t="s">
        <v>26</v>
      </c>
      <c r="F17" s="71">
        <v>1500</v>
      </c>
      <c r="G17" s="77"/>
      <c r="H17" s="78"/>
    </row>
    <row r="18" spans="2:19" x14ac:dyDescent="0.2">
      <c r="B18" s="34" t="s">
        <v>50</v>
      </c>
      <c r="C18" s="35"/>
      <c r="D18" s="36"/>
      <c r="E18" s="36"/>
      <c r="F18" s="72"/>
      <c r="G18" s="77"/>
      <c r="H18" s="78"/>
      <c r="L18" s="21"/>
      <c r="M18" s="21"/>
      <c r="N18" s="21"/>
    </row>
    <row r="19" spans="2:19" ht="15.75" x14ac:dyDescent="0.3">
      <c r="B19" s="33" t="s">
        <v>41</v>
      </c>
      <c r="C19" s="3" t="s">
        <v>47</v>
      </c>
      <c r="D19" s="4" t="s">
        <v>25</v>
      </c>
      <c r="E19" s="3" t="s">
        <v>44</v>
      </c>
      <c r="F19" s="73">
        <f>F7*F8</f>
        <v>600</v>
      </c>
      <c r="G19" s="77"/>
      <c r="H19" s="81" t="s">
        <v>27</v>
      </c>
    </row>
    <row r="20" spans="2:19" ht="15.75" x14ac:dyDescent="0.3">
      <c r="B20" s="33" t="s">
        <v>42</v>
      </c>
      <c r="C20" s="3" t="s">
        <v>48</v>
      </c>
      <c r="D20" s="4" t="s">
        <v>25</v>
      </c>
      <c r="E20" s="3" t="s">
        <v>45</v>
      </c>
      <c r="F20" s="73">
        <f>F7*F9</f>
        <v>400</v>
      </c>
      <c r="G20" s="77"/>
      <c r="H20" s="82" t="s">
        <v>27</v>
      </c>
    </row>
    <row r="21" spans="2:19" ht="15.75" x14ac:dyDescent="0.3">
      <c r="B21" s="33" t="s">
        <v>43</v>
      </c>
      <c r="C21" s="3" t="s">
        <v>49</v>
      </c>
      <c r="D21" s="4" t="s">
        <v>25</v>
      </c>
      <c r="E21" s="3" t="s">
        <v>46</v>
      </c>
      <c r="F21" s="73">
        <f>F12*F11*F6</f>
        <v>2000</v>
      </c>
      <c r="G21" s="77"/>
      <c r="H21" s="78"/>
      <c r="S21" s="46" t="s">
        <v>27</v>
      </c>
    </row>
    <row r="22" spans="2:19" x14ac:dyDescent="0.2">
      <c r="B22" s="33" t="s">
        <v>28</v>
      </c>
      <c r="C22" s="3" t="s">
        <v>29</v>
      </c>
      <c r="D22" s="4" t="s">
        <v>40</v>
      </c>
      <c r="E22" s="5" t="s">
        <v>26</v>
      </c>
      <c r="F22" s="74">
        <f>F13/(F12*F11*F17)*F19*F15*F20*F16/(F19*F15+F20*F16)</f>
        <v>168</v>
      </c>
      <c r="G22" s="77"/>
      <c r="H22" s="78"/>
    </row>
    <row r="23" spans="2:19" hidden="1" x14ac:dyDescent="0.2">
      <c r="B23" s="33" t="s">
        <v>30</v>
      </c>
      <c r="C23" s="3" t="s">
        <v>2</v>
      </c>
      <c r="D23" s="4" t="s">
        <v>17</v>
      </c>
      <c r="E23" s="5" t="s">
        <v>26</v>
      </c>
      <c r="F23" s="75">
        <f>F19*F15*F20*F16/(F19*F15+F20*F16)*F3/(F16*F19*F20)</f>
        <v>10</v>
      </c>
      <c r="G23" s="77"/>
      <c r="H23" s="78"/>
    </row>
    <row r="24" spans="2:19" ht="15.75" thickBot="1" x14ac:dyDescent="0.25">
      <c r="B24" s="54" t="s">
        <v>39</v>
      </c>
      <c r="C24" s="55" t="s">
        <v>31</v>
      </c>
      <c r="D24" s="56" t="s">
        <v>32</v>
      </c>
      <c r="E24" s="56" t="s">
        <v>33</v>
      </c>
      <c r="F24" s="93">
        <f>1/F22^0.5</f>
        <v>7.7151674981045956E-2</v>
      </c>
      <c r="G24" s="77"/>
      <c r="H24" s="78"/>
    </row>
    <row r="25" spans="2:19" ht="15.75" x14ac:dyDescent="0.3">
      <c r="B25" s="94" t="s">
        <v>51</v>
      </c>
      <c r="C25" s="95" t="s">
        <v>53</v>
      </c>
      <c r="D25" s="96" t="s">
        <v>17</v>
      </c>
      <c r="E25" s="95" t="s">
        <v>68</v>
      </c>
      <c r="F25" s="125">
        <f>F3/F19</f>
        <v>16.666666666666668</v>
      </c>
      <c r="G25" s="77"/>
      <c r="H25" s="78" t="s">
        <v>27</v>
      </c>
    </row>
    <row r="26" spans="2:19" ht="15.75" x14ac:dyDescent="0.3">
      <c r="B26" s="97" t="s">
        <v>52</v>
      </c>
      <c r="C26" s="98" t="s">
        <v>54</v>
      </c>
      <c r="D26" s="99" t="s">
        <v>17</v>
      </c>
      <c r="E26" s="98" t="s">
        <v>69</v>
      </c>
      <c r="F26" s="126">
        <f>-F3/F20</f>
        <v>-25</v>
      </c>
      <c r="G26" s="77"/>
      <c r="H26" s="78"/>
    </row>
    <row r="27" spans="2:19" ht="15.75" x14ac:dyDescent="0.3">
      <c r="B27" s="97" t="s">
        <v>67</v>
      </c>
      <c r="C27" s="98" t="s">
        <v>59</v>
      </c>
      <c r="D27" s="99" t="s">
        <v>17</v>
      </c>
      <c r="E27" s="100" t="s">
        <v>71</v>
      </c>
      <c r="F27" s="127">
        <f>MAX(ABS(F25),ABS(F26))</f>
        <v>25</v>
      </c>
      <c r="G27" s="122"/>
      <c r="H27" s="123"/>
    </row>
    <row r="28" spans="2:19" ht="16.5" x14ac:dyDescent="0.3">
      <c r="B28" s="97" t="s">
        <v>83</v>
      </c>
      <c r="C28" s="98" t="s">
        <v>79</v>
      </c>
      <c r="D28" s="99" t="s">
        <v>17</v>
      </c>
      <c r="E28" s="118" t="s">
        <v>81</v>
      </c>
      <c r="F28" s="128">
        <f>$F$19/($F$12*$F$11)*$F$25*$F$24*COSH($F$24*$F$6)/SINH($F$24*$F$6)</f>
        <v>38.575852837968583</v>
      </c>
      <c r="G28" s="140" t="s">
        <v>86</v>
      </c>
      <c r="H28" s="141"/>
    </row>
    <row r="29" spans="2:19" ht="15.75" x14ac:dyDescent="0.3">
      <c r="B29" s="97" t="s">
        <v>84</v>
      </c>
      <c r="C29" s="98" t="s">
        <v>55</v>
      </c>
      <c r="D29" s="99" t="s">
        <v>17</v>
      </c>
      <c r="E29" s="98" t="s">
        <v>70</v>
      </c>
      <c r="F29" s="125">
        <f>F3/(F6*F11*F12)</f>
        <v>5</v>
      </c>
      <c r="G29" s="83">
        <f>F29/F27</f>
        <v>0.2</v>
      </c>
      <c r="H29" s="84" t="s">
        <v>77</v>
      </c>
    </row>
    <row r="30" spans="2:19" ht="16.5" x14ac:dyDescent="0.3">
      <c r="B30" s="97" t="s">
        <v>85</v>
      </c>
      <c r="C30" s="98" t="s">
        <v>75</v>
      </c>
      <c r="D30" s="99" t="s">
        <v>17</v>
      </c>
      <c r="E30" s="118" t="s">
        <v>82</v>
      </c>
      <c r="F30" s="121">
        <f>$F$19/($F$12*$F$11)*$F$24*COSH($F$24*0)/SINH($F$24*$F$6)</f>
        <v>2.0646290063354176E-3</v>
      </c>
      <c r="G30" s="85">
        <f>F30/F27</f>
        <v>8.2585160253416707E-5</v>
      </c>
      <c r="H30" s="86" t="s">
        <v>76</v>
      </c>
    </row>
    <row r="31" spans="2:19" ht="16.5" thickBot="1" x14ac:dyDescent="0.35">
      <c r="B31" s="102" t="s">
        <v>73</v>
      </c>
      <c r="C31" s="103" t="s">
        <v>72</v>
      </c>
      <c r="D31" s="104" t="s">
        <v>14</v>
      </c>
      <c r="E31" s="105" t="s">
        <v>26</v>
      </c>
      <c r="F31" s="106">
        <f>0</f>
        <v>0</v>
      </c>
      <c r="G31" s="87">
        <f>C34</f>
        <v>0</v>
      </c>
      <c r="H31" s="88"/>
    </row>
    <row r="32" spans="2:19" x14ac:dyDescent="0.2">
      <c r="B32" s="107"/>
      <c r="C32" s="64"/>
      <c r="D32" s="133" t="s">
        <v>60</v>
      </c>
      <c r="E32" s="134"/>
      <c r="F32" s="134"/>
      <c r="G32" s="134"/>
      <c r="H32" s="108"/>
    </row>
    <row r="33" spans="2:8" ht="15.75" x14ac:dyDescent="0.3">
      <c r="B33" s="109" t="s">
        <v>38</v>
      </c>
      <c r="C33" s="63" t="s">
        <v>3</v>
      </c>
      <c r="D33" s="59" t="s">
        <v>37</v>
      </c>
      <c r="E33" s="60" t="s">
        <v>62</v>
      </c>
      <c r="F33" s="61" t="s">
        <v>63</v>
      </c>
      <c r="G33" s="62" t="s">
        <v>78</v>
      </c>
      <c r="H33" s="110" t="s">
        <v>80</v>
      </c>
    </row>
    <row r="34" spans="2:8" x14ac:dyDescent="0.2">
      <c r="B34" s="77"/>
      <c r="C34" s="41">
        <f>$F$6*D34</f>
        <v>0</v>
      </c>
      <c r="D34" s="41">
        <v>0</v>
      </c>
      <c r="E34" s="48">
        <f>$F$25*SINH($F$24*$C34)/SINH($F$24*$F$6)/$F$27</f>
        <v>0</v>
      </c>
      <c r="F34" s="47">
        <f>-$F$19/$F$20*$E34</f>
        <v>0</v>
      </c>
      <c r="G34" s="45">
        <f>$F$19/($F$12*$F$11)*$F$25*$F$24*COSH($F$24*$C34)/SINH($F$24*$F$6)/$F$27</f>
        <v>1.3764193375569453E-3</v>
      </c>
      <c r="H34" s="111">
        <f>-F34</f>
        <v>0</v>
      </c>
    </row>
    <row r="35" spans="2:8" x14ac:dyDescent="0.2">
      <c r="B35" s="77"/>
      <c r="C35" s="41">
        <f t="shared" ref="C35:C54" si="0">$F$6*D35</f>
        <v>5</v>
      </c>
      <c r="D35" s="41">
        <v>0.05</v>
      </c>
      <c r="E35" s="48">
        <f t="shared" ref="E35:E54" si="1">$F$25*SINH($F$24*$C35)/SINH($F$24*$F$6)/$F$27</f>
        <v>2.3513527035277617E-4</v>
      </c>
      <c r="F35" s="47">
        <f t="shared" ref="F35:F54" si="2">-$F$19/$F$20*$E35</f>
        <v>-3.5270290552916422E-4</v>
      </c>
      <c r="G35" s="45">
        <f t="shared" ref="G35:G54" si="3">$F$19/($F$12*$F$11)*$F$25*$F$24*COSH($F$24*$C35)/SINH($F$24*$F$6)/$F$27</f>
        <v>1.4801077989578108E-3</v>
      </c>
      <c r="H35" s="111">
        <f t="shared" ref="H35:H54" si="4">-F35</f>
        <v>3.5270290552916422E-4</v>
      </c>
    </row>
    <row r="36" spans="2:8" x14ac:dyDescent="0.2">
      <c r="B36" s="77"/>
      <c r="C36" s="41">
        <f t="shared" si="0"/>
        <v>10</v>
      </c>
      <c r="D36" s="41">
        <v>0.1</v>
      </c>
      <c r="E36" s="48">
        <f t="shared" si="1"/>
        <v>5.0569697469801602E-4</v>
      </c>
      <c r="F36" s="47">
        <f t="shared" si="2"/>
        <v>-7.5854546204702402E-4</v>
      </c>
      <c r="G36" s="45">
        <f t="shared" si="3"/>
        <v>1.8067953075149826E-3</v>
      </c>
      <c r="H36" s="111">
        <f t="shared" si="4"/>
        <v>7.5854546204702402E-4</v>
      </c>
    </row>
    <row r="37" spans="2:8" x14ac:dyDescent="0.2">
      <c r="B37" s="77"/>
      <c r="C37" s="41">
        <f t="shared" si="0"/>
        <v>15</v>
      </c>
      <c r="D37" s="41">
        <v>0.15</v>
      </c>
      <c r="E37" s="48">
        <f t="shared" si="1"/>
        <v>8.524490373312733E-4</v>
      </c>
      <c r="F37" s="47">
        <f t="shared" si="2"/>
        <v>-1.2786735559969099E-3</v>
      </c>
      <c r="G37" s="45">
        <f t="shared" si="3"/>
        <v>2.4057019289408458E-3</v>
      </c>
      <c r="H37" s="111">
        <f t="shared" si="4"/>
        <v>1.2786735559969099E-3</v>
      </c>
    </row>
    <row r="38" spans="2:8" x14ac:dyDescent="0.2">
      <c r="B38" s="77"/>
      <c r="C38" s="41">
        <f t="shared" si="0"/>
        <v>20</v>
      </c>
      <c r="D38" s="41">
        <v>0.2</v>
      </c>
      <c r="E38" s="48">
        <f t="shared" si="1"/>
        <v>1.3276345311024765E-3</v>
      </c>
      <c r="F38" s="47">
        <f t="shared" si="2"/>
        <v>-1.9914517966537148E-3</v>
      </c>
      <c r="G38" s="45">
        <f t="shared" si="3"/>
        <v>3.3670613651371217E-3</v>
      </c>
      <c r="H38" s="111">
        <f t="shared" si="4"/>
        <v>1.9914517966537148E-3</v>
      </c>
    </row>
    <row r="39" spans="2:8" x14ac:dyDescent="0.2">
      <c r="B39" s="77"/>
      <c r="C39" s="41">
        <f t="shared" si="0"/>
        <v>25</v>
      </c>
      <c r="D39" s="41">
        <v>0.25</v>
      </c>
      <c r="E39" s="48">
        <f t="shared" si="1"/>
        <v>2.0028468307699315E-3</v>
      </c>
      <c r="F39" s="47">
        <f t="shared" si="2"/>
        <v>-3.0042702461548975E-3</v>
      </c>
      <c r="G39" s="45">
        <f t="shared" si="3"/>
        <v>4.8357159298849043E-3</v>
      </c>
      <c r="H39" s="111">
        <f t="shared" si="4"/>
        <v>3.0042702461548975E-3</v>
      </c>
    </row>
    <row r="40" spans="2:8" x14ac:dyDescent="0.2">
      <c r="B40" s="77"/>
      <c r="C40" s="41">
        <f t="shared" si="0"/>
        <v>30</v>
      </c>
      <c r="D40" s="41">
        <v>0.3</v>
      </c>
      <c r="E40" s="48">
        <f t="shared" si="1"/>
        <v>2.979816161361898E-3</v>
      </c>
      <c r="F40" s="47">
        <f t="shared" si="2"/>
        <v>-4.4697242420428471E-3</v>
      </c>
      <c r="G40" s="45">
        <f t="shared" si="3"/>
        <v>7.0329390795980627E-3</v>
      </c>
      <c r="H40" s="111">
        <f t="shared" si="4"/>
        <v>4.4697242420428471E-3</v>
      </c>
    </row>
    <row r="41" spans="2:8" x14ac:dyDescent="0.2">
      <c r="B41" s="77"/>
      <c r="C41" s="41">
        <f t="shared" si="0"/>
        <v>35</v>
      </c>
      <c r="D41" s="41">
        <v>0.35</v>
      </c>
      <c r="E41" s="48">
        <f t="shared" si="1"/>
        <v>4.4057366866928939E-3</v>
      </c>
      <c r="F41" s="47">
        <f t="shared" si="2"/>
        <v>-6.6086050300393408E-3</v>
      </c>
      <c r="G41" s="45">
        <f t="shared" si="3"/>
        <v>1.0289773370177467E-2</v>
      </c>
      <c r="H41" s="111">
        <f t="shared" si="4"/>
        <v>6.6086050300393408E-3</v>
      </c>
    </row>
    <row r="42" spans="2:8" x14ac:dyDescent="0.2">
      <c r="B42" s="77"/>
      <c r="C42" s="41">
        <f t="shared" si="0"/>
        <v>40</v>
      </c>
      <c r="D42" s="41">
        <v>0.4</v>
      </c>
      <c r="E42" s="48">
        <f t="shared" si="1"/>
        <v>6.4954433793867625E-3</v>
      </c>
      <c r="F42" s="47">
        <f t="shared" si="2"/>
        <v>-9.7431650690801442E-3</v>
      </c>
      <c r="G42" s="45">
        <f t="shared" si="3"/>
        <v>1.5096906671828647E-2</v>
      </c>
      <c r="H42" s="111">
        <f t="shared" si="4"/>
        <v>9.7431650690801442E-3</v>
      </c>
    </row>
    <row r="43" spans="2:8" x14ac:dyDescent="0.2">
      <c r="B43" s="77"/>
      <c r="C43" s="41">
        <f t="shared" si="0"/>
        <v>45</v>
      </c>
      <c r="D43" s="41">
        <v>0.45</v>
      </c>
      <c r="E43" s="48">
        <f t="shared" si="1"/>
        <v>9.5637799296362114E-3</v>
      </c>
      <c r="F43" s="47">
        <f t="shared" si="2"/>
        <v>-1.4345669894454318E-2</v>
      </c>
      <c r="G43" s="45">
        <f t="shared" si="3"/>
        <v>2.2178601194761137E-2</v>
      </c>
      <c r="H43" s="111">
        <f t="shared" si="4"/>
        <v>1.4345669894454318E-2</v>
      </c>
    </row>
    <row r="44" spans="2:8" x14ac:dyDescent="0.2">
      <c r="B44" s="77"/>
      <c r="C44" s="41">
        <f t="shared" si="0"/>
        <v>50</v>
      </c>
      <c r="D44" s="41">
        <v>0.5</v>
      </c>
      <c r="E44" s="48">
        <f t="shared" si="1"/>
        <v>1.4073034373179106E-2</v>
      </c>
      <c r="F44" s="47">
        <f t="shared" si="2"/>
        <v>-2.1109551559768659E-2</v>
      </c>
      <c r="G44" s="45">
        <f t="shared" si="3"/>
        <v>3.2601813772779861E-2</v>
      </c>
      <c r="H44" s="111">
        <f t="shared" si="4"/>
        <v>2.1109551559768659E-2</v>
      </c>
    </row>
    <row r="45" spans="2:8" x14ac:dyDescent="0.2">
      <c r="B45" s="77"/>
      <c r="C45" s="41">
        <f t="shared" si="0"/>
        <v>55.000000000000007</v>
      </c>
      <c r="D45" s="41">
        <v>0.55000000000000004</v>
      </c>
      <c r="E45" s="48">
        <f t="shared" si="1"/>
        <v>2.0702589282692557E-2</v>
      </c>
      <c r="F45" s="47">
        <f t="shared" si="2"/>
        <v>-3.1053883924038836E-2</v>
      </c>
      <c r="G45" s="45">
        <f t="shared" si="3"/>
        <v>4.7936947909496153E-2</v>
      </c>
      <c r="H45" s="111">
        <f t="shared" si="4"/>
        <v>3.1053883924038836E-2</v>
      </c>
    </row>
    <row r="46" spans="2:8" x14ac:dyDescent="0.2">
      <c r="B46" s="77"/>
      <c r="C46" s="41">
        <f t="shared" si="0"/>
        <v>60</v>
      </c>
      <c r="D46" s="41">
        <v>0.6</v>
      </c>
      <c r="E46" s="48">
        <f t="shared" si="1"/>
        <v>3.045128030307544E-2</v>
      </c>
      <c r="F46" s="47">
        <f t="shared" si="2"/>
        <v>-4.5676920454613162E-2</v>
      </c>
      <c r="G46" s="45">
        <f t="shared" si="3"/>
        <v>7.0494457142760258E-2</v>
      </c>
      <c r="H46" s="111">
        <f t="shared" si="4"/>
        <v>4.5676920454613162E-2</v>
      </c>
    </row>
    <row r="47" spans="2:8" x14ac:dyDescent="0.2">
      <c r="B47" s="77"/>
      <c r="C47" s="41">
        <f t="shared" si="0"/>
        <v>65</v>
      </c>
      <c r="D47" s="41">
        <v>0.65</v>
      </c>
      <c r="E47" s="48">
        <f t="shared" si="1"/>
        <v>4.4787884782908308E-2</v>
      </c>
      <c r="F47" s="47">
        <f t="shared" si="2"/>
        <v>-6.7181827174362468E-2</v>
      </c>
      <c r="G47" s="45">
        <f t="shared" si="3"/>
        <v>0.10367294735031943</v>
      </c>
      <c r="H47" s="111">
        <f t="shared" si="4"/>
        <v>6.7181827174362468E-2</v>
      </c>
    </row>
    <row r="48" spans="2:8" x14ac:dyDescent="0.2">
      <c r="B48" s="77"/>
      <c r="C48" s="41">
        <f t="shared" si="0"/>
        <v>70</v>
      </c>
      <c r="D48" s="41">
        <v>0.7</v>
      </c>
      <c r="E48" s="48">
        <f t="shared" si="1"/>
        <v>6.587241372997768E-2</v>
      </c>
      <c r="F48" s="47">
        <f t="shared" si="2"/>
        <v>-9.880862059496652E-2</v>
      </c>
      <c r="G48" s="45">
        <f t="shared" si="3"/>
        <v>0.1524712245026443</v>
      </c>
      <c r="H48" s="111">
        <f t="shared" si="4"/>
        <v>9.880862059496652E-2</v>
      </c>
    </row>
    <row r="49" spans="2:12" x14ac:dyDescent="0.2">
      <c r="B49" s="77"/>
      <c r="C49" s="41">
        <f t="shared" si="0"/>
        <v>75</v>
      </c>
      <c r="D49" s="41">
        <v>0.75</v>
      </c>
      <c r="E49" s="48">
        <f t="shared" si="1"/>
        <v>9.688154783487031E-2</v>
      </c>
      <c r="F49" s="47">
        <f t="shared" si="2"/>
        <v>-0.14532232175230547</v>
      </c>
      <c r="G49" s="45">
        <f t="shared" si="3"/>
        <v>0.22424143505521635</v>
      </c>
      <c r="H49" s="111">
        <f t="shared" si="4"/>
        <v>0.14532232175230547</v>
      </c>
    </row>
    <row r="50" spans="2:12" x14ac:dyDescent="0.2">
      <c r="B50" s="77"/>
      <c r="C50" s="41">
        <f t="shared" si="0"/>
        <v>80</v>
      </c>
      <c r="D50" s="41">
        <v>0.8</v>
      </c>
      <c r="E50" s="48">
        <f t="shared" si="1"/>
        <v>0.14248724907454632</v>
      </c>
      <c r="F50" s="47">
        <f t="shared" si="2"/>
        <v>-0.21373087361181947</v>
      </c>
      <c r="G50" s="45">
        <f t="shared" si="3"/>
        <v>0.32979677016796322</v>
      </c>
      <c r="H50" s="111">
        <f t="shared" si="4"/>
        <v>0.21373087361181947</v>
      </c>
    </row>
    <row r="51" spans="2:12" x14ac:dyDescent="0.2">
      <c r="B51" s="77"/>
      <c r="C51" s="41">
        <f t="shared" si="0"/>
        <v>85</v>
      </c>
      <c r="D51" s="41">
        <v>0.85</v>
      </c>
      <c r="E51" s="48">
        <f t="shared" si="1"/>
        <v>0.20956065746225608</v>
      </c>
      <c r="F51" s="47">
        <f t="shared" si="2"/>
        <v>-0.31434098619338413</v>
      </c>
      <c r="G51" s="45">
        <f t="shared" si="3"/>
        <v>0.48504062496452494</v>
      </c>
      <c r="H51" s="111">
        <f t="shared" si="4"/>
        <v>0.31434098619338413</v>
      </c>
    </row>
    <row r="52" spans="2:12" x14ac:dyDescent="0.2">
      <c r="B52" s="77"/>
      <c r="C52" s="41">
        <f t="shared" si="0"/>
        <v>90</v>
      </c>
      <c r="D52" s="41">
        <v>0.9</v>
      </c>
      <c r="E52" s="48">
        <f t="shared" si="1"/>
        <v>0.30820732488450203</v>
      </c>
      <c r="F52" s="47">
        <f t="shared" si="2"/>
        <v>-0.46231098732675302</v>
      </c>
      <c r="G52" s="45">
        <f t="shared" si="3"/>
        <v>0.71336266857635378</v>
      </c>
      <c r="H52" s="111">
        <f t="shared" si="4"/>
        <v>0.46231098732675302</v>
      </c>
    </row>
    <row r="53" spans="2:12" x14ac:dyDescent="0.2">
      <c r="B53" s="77"/>
      <c r="C53" s="41">
        <f t="shared" si="0"/>
        <v>95</v>
      </c>
      <c r="D53" s="41">
        <v>0.95</v>
      </c>
      <c r="E53" s="48">
        <f t="shared" si="1"/>
        <v>0.45328975855582321</v>
      </c>
      <c r="F53" s="47">
        <f t="shared" si="2"/>
        <v>-0.67993463783373476</v>
      </c>
      <c r="G53" s="45">
        <f t="shared" si="3"/>
        <v>1.0491628266075645</v>
      </c>
      <c r="H53" s="111">
        <f t="shared" si="4"/>
        <v>0.67993463783373476</v>
      </c>
    </row>
    <row r="54" spans="2:12" ht="13.5" thickBot="1" x14ac:dyDescent="0.25">
      <c r="B54" s="112"/>
      <c r="C54" s="113">
        <f t="shared" si="0"/>
        <v>100</v>
      </c>
      <c r="D54" s="113">
        <v>1</v>
      </c>
      <c r="E54" s="114">
        <f t="shared" si="1"/>
        <v>0.66666666666666674</v>
      </c>
      <c r="F54" s="115">
        <f t="shared" si="2"/>
        <v>-1</v>
      </c>
      <c r="G54" s="116">
        <f t="shared" si="3"/>
        <v>1.5430341135187433</v>
      </c>
      <c r="H54" s="117">
        <f t="shared" si="4"/>
        <v>1</v>
      </c>
    </row>
    <row r="55" spans="2:12" x14ac:dyDescent="0.2">
      <c r="D55" s="2"/>
      <c r="G55" s="124">
        <f>(G34/2+G54/2+SUM(G35:G53))/20</f>
        <v>0.20247402925622868</v>
      </c>
    </row>
    <row r="58" spans="2:12" x14ac:dyDescent="0.2">
      <c r="G58" s="46"/>
    </row>
    <row r="63" spans="2:12" x14ac:dyDescent="0.2">
      <c r="L63" t="s">
        <v>61</v>
      </c>
    </row>
  </sheetData>
  <sheetProtection password="CECE" sheet="1" objects="1" scenarios="1" selectLockedCells="1"/>
  <mergeCells count="3">
    <mergeCell ref="D32:G32"/>
    <mergeCell ref="G28:H28"/>
    <mergeCell ref="B2:E2"/>
  </mergeCells>
  <conditionalFormatting sqref="H12">
    <cfRule type="expression" dxfId="0" priority="1">
      <formula>"H12&gt;$H$11"</formula>
    </cfRule>
  </conditionalFormatting>
  <pageMargins left="0.78740157480314965" right="0.39370078740157483" top="0.39370078740157483" bottom="0.51181102362204722" header="0.31496062992125984" footer="0.39370078740157483"/>
  <pageSetup paperSize="9" orientation="portrait" r:id="rId1"/>
  <headerFooter>
    <oddHeader>&amp;R&amp;A</oddHeader>
    <oddFooter>&amp;L&amp;K04-045&amp;F
&amp;T&amp;C&amp;"Arial Narrow,Fett"
contact: www.jbladt.de
&amp;"Arial Narrow,Standard"K.-J. Bladt, Rostock&amp;R
&amp;K04-045
(C) Bladt: 12.01.2017 
Bladt: 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002060"/>
  </sheetPr>
  <dimension ref="A1:L40"/>
  <sheetViews>
    <sheetView showGridLines="0" topLeftCell="A7" zoomScaleNormal="100" workbookViewId="0">
      <selection activeCell="J16" sqref="J16"/>
    </sheetView>
  </sheetViews>
  <sheetFormatPr baseColWidth="10" defaultRowHeight="12.75" x14ac:dyDescent="0.2"/>
  <sheetData>
    <row r="1" spans="1:12" x14ac:dyDescent="0.2">
      <c r="A1" s="42"/>
      <c r="B1" s="43"/>
      <c r="C1" s="43"/>
      <c r="D1" s="43"/>
      <c r="E1" s="43"/>
      <c r="F1" s="43"/>
      <c r="G1" s="76"/>
    </row>
    <row r="2" spans="1:12" x14ac:dyDescent="0.2">
      <c r="A2" s="77"/>
      <c r="B2" s="21"/>
      <c r="C2" s="21"/>
      <c r="D2" s="21"/>
      <c r="E2" s="21"/>
      <c r="F2" s="21"/>
      <c r="G2" s="78"/>
      <c r="L2" s="1"/>
    </row>
    <row r="3" spans="1:12" x14ac:dyDescent="0.2">
      <c r="A3" s="77"/>
      <c r="B3" s="21"/>
      <c r="C3" s="21"/>
      <c r="D3" s="21"/>
      <c r="E3" s="21"/>
      <c r="F3" s="21"/>
      <c r="G3" s="78"/>
      <c r="L3" s="1"/>
    </row>
    <row r="4" spans="1:12" x14ac:dyDescent="0.2">
      <c r="A4" s="77"/>
      <c r="B4" s="21"/>
      <c r="C4" s="21"/>
      <c r="D4" s="21"/>
      <c r="E4" s="21"/>
      <c r="F4" s="21"/>
      <c r="G4" s="78"/>
    </row>
    <row r="5" spans="1:12" x14ac:dyDescent="0.2">
      <c r="A5" s="77"/>
      <c r="B5" s="21"/>
      <c r="C5" s="21"/>
      <c r="D5" s="21"/>
      <c r="E5" s="21"/>
      <c r="F5" s="21"/>
      <c r="G5" s="78"/>
    </row>
    <row r="6" spans="1:12" x14ac:dyDescent="0.2">
      <c r="A6" s="77"/>
      <c r="B6" s="21"/>
      <c r="C6" s="21"/>
      <c r="D6" s="21"/>
      <c r="E6" s="21"/>
      <c r="F6" s="21"/>
      <c r="G6" s="78"/>
    </row>
    <row r="7" spans="1:12" x14ac:dyDescent="0.2">
      <c r="A7" s="77"/>
      <c r="B7" s="21"/>
      <c r="C7" s="21"/>
      <c r="D7" s="21"/>
      <c r="E7" s="21"/>
      <c r="F7" s="21"/>
      <c r="G7" s="78"/>
    </row>
    <row r="8" spans="1:12" x14ac:dyDescent="0.2">
      <c r="A8" s="77"/>
      <c r="B8" s="21"/>
      <c r="C8" s="21"/>
      <c r="D8" s="21"/>
      <c r="E8" s="21"/>
      <c r="F8" s="21"/>
      <c r="G8" s="78"/>
    </row>
    <row r="9" spans="1:12" x14ac:dyDescent="0.2">
      <c r="A9" s="77"/>
      <c r="B9" s="21"/>
      <c r="C9" s="21"/>
      <c r="D9" s="21"/>
      <c r="E9" s="21"/>
      <c r="F9" s="21"/>
      <c r="G9" s="78"/>
    </row>
    <row r="10" spans="1:12" x14ac:dyDescent="0.2">
      <c r="A10" s="77"/>
      <c r="B10" s="21"/>
      <c r="C10" s="21"/>
      <c r="D10" s="21"/>
      <c r="E10" s="21"/>
      <c r="F10" s="21"/>
      <c r="G10" s="78"/>
    </row>
    <row r="11" spans="1:12" x14ac:dyDescent="0.2">
      <c r="A11" s="77"/>
      <c r="B11" s="21"/>
      <c r="C11" s="21"/>
      <c r="D11" s="21"/>
      <c r="E11" s="21"/>
      <c r="F11" s="21"/>
      <c r="G11" s="78"/>
    </row>
    <row r="12" spans="1:12" ht="13.5" thickBot="1" x14ac:dyDescent="0.25">
      <c r="A12" s="112"/>
      <c r="B12" s="119"/>
      <c r="C12" s="119"/>
      <c r="D12" s="119"/>
      <c r="E12" s="119"/>
      <c r="F12" s="119"/>
      <c r="G12" s="120"/>
    </row>
    <row r="13" spans="1:12" x14ac:dyDescent="0.2">
      <c r="A13" s="42"/>
      <c r="B13" s="43"/>
      <c r="C13" s="43"/>
      <c r="D13" s="43"/>
      <c r="E13" s="43"/>
      <c r="F13" s="43"/>
      <c r="G13" s="76"/>
    </row>
    <row r="14" spans="1:12" x14ac:dyDescent="0.2">
      <c r="A14" s="77"/>
      <c r="B14" s="21"/>
      <c r="C14" s="21"/>
      <c r="D14" s="21"/>
      <c r="E14" s="21"/>
      <c r="F14" s="21"/>
      <c r="G14" s="78"/>
    </row>
    <row r="15" spans="1:12" x14ac:dyDescent="0.2">
      <c r="A15" s="77"/>
      <c r="B15" s="21"/>
      <c r="C15" s="21"/>
      <c r="D15" s="21"/>
      <c r="E15" s="21"/>
      <c r="F15" s="21"/>
      <c r="G15" s="78"/>
    </row>
    <row r="16" spans="1:12" x14ac:dyDescent="0.2">
      <c r="A16" s="77"/>
      <c r="B16" s="21"/>
      <c r="C16" s="21"/>
      <c r="D16" s="21"/>
      <c r="E16" s="21"/>
      <c r="F16" s="21"/>
      <c r="G16" s="78"/>
    </row>
    <row r="17" spans="1:9" x14ac:dyDescent="0.2">
      <c r="A17" s="77"/>
      <c r="B17" s="21"/>
      <c r="C17" s="21"/>
      <c r="D17" s="21"/>
      <c r="E17" s="21"/>
      <c r="F17" s="21"/>
      <c r="G17" s="78"/>
    </row>
    <row r="18" spans="1:9" x14ac:dyDescent="0.2">
      <c r="A18" s="77"/>
      <c r="B18" s="21"/>
      <c r="C18" s="21"/>
      <c r="D18" s="21"/>
      <c r="E18" s="21"/>
      <c r="F18" s="21"/>
      <c r="G18" s="78"/>
    </row>
    <row r="19" spans="1:9" x14ac:dyDescent="0.2">
      <c r="A19" s="77"/>
      <c r="B19" s="21"/>
      <c r="C19" s="21"/>
      <c r="D19" s="21"/>
      <c r="E19" s="21"/>
      <c r="F19" s="21"/>
      <c r="G19" s="78"/>
    </row>
    <row r="20" spans="1:9" x14ac:dyDescent="0.2">
      <c r="A20" s="77"/>
      <c r="B20" s="21"/>
      <c r="C20" s="21"/>
      <c r="D20" s="21"/>
      <c r="E20" s="21"/>
      <c r="F20" s="21"/>
      <c r="G20" s="78"/>
    </row>
    <row r="21" spans="1:9" x14ac:dyDescent="0.2">
      <c r="A21" s="77"/>
      <c r="B21" s="21"/>
      <c r="C21" s="21"/>
      <c r="D21" s="21"/>
      <c r="E21" s="21"/>
      <c r="F21" s="21"/>
      <c r="G21" s="78"/>
    </row>
    <row r="22" spans="1:9" x14ac:dyDescent="0.2">
      <c r="A22" s="77"/>
      <c r="B22" s="21"/>
      <c r="C22" s="21"/>
      <c r="D22" s="21"/>
      <c r="E22" s="21"/>
      <c r="F22" s="21"/>
      <c r="G22" s="78"/>
    </row>
    <row r="23" spans="1:9" x14ac:dyDescent="0.2">
      <c r="A23" s="77"/>
      <c r="B23" s="21"/>
      <c r="C23" s="21"/>
      <c r="D23" s="21"/>
      <c r="E23" s="21"/>
      <c r="F23" s="21"/>
      <c r="G23" s="78"/>
    </row>
    <row r="24" spans="1:9" x14ac:dyDescent="0.2">
      <c r="A24" s="77"/>
      <c r="B24" s="21"/>
      <c r="C24" s="21"/>
      <c r="D24" s="21"/>
      <c r="E24" s="21"/>
      <c r="F24" s="21"/>
      <c r="G24" s="78"/>
    </row>
    <row r="25" spans="1:9" ht="13.5" thickBot="1" x14ac:dyDescent="0.25">
      <c r="A25" s="112"/>
      <c r="B25" s="119"/>
      <c r="C25" s="119"/>
      <c r="D25" s="119"/>
      <c r="E25" s="119"/>
      <c r="F25" s="119"/>
      <c r="G25" s="120"/>
    </row>
    <row r="26" spans="1:9" x14ac:dyDescent="0.2">
      <c r="A26" s="42"/>
      <c r="B26" s="43"/>
      <c r="C26" s="43"/>
      <c r="D26" s="43"/>
      <c r="E26" s="43"/>
      <c r="F26" s="43"/>
      <c r="G26" s="76"/>
    </row>
    <row r="27" spans="1:9" x14ac:dyDescent="0.2">
      <c r="A27" s="77"/>
      <c r="B27" s="21"/>
      <c r="C27" s="21"/>
      <c r="D27" s="21"/>
      <c r="E27" s="21"/>
      <c r="F27" s="21"/>
      <c r="G27" s="78"/>
      <c r="I27" s="21"/>
    </row>
    <row r="28" spans="1:9" x14ac:dyDescent="0.2">
      <c r="A28" s="77"/>
      <c r="B28" s="21"/>
      <c r="C28" s="21"/>
      <c r="D28" s="21"/>
      <c r="E28" s="21"/>
      <c r="F28" s="21"/>
      <c r="G28" s="78"/>
      <c r="I28" s="21"/>
    </row>
    <row r="29" spans="1:9" x14ac:dyDescent="0.2">
      <c r="A29" s="77"/>
      <c r="B29" s="21"/>
      <c r="C29" s="21"/>
      <c r="D29" s="21"/>
      <c r="E29" s="21"/>
      <c r="F29" s="21"/>
      <c r="G29" s="78"/>
      <c r="I29" s="21"/>
    </row>
    <row r="30" spans="1:9" x14ac:dyDescent="0.2">
      <c r="A30" s="77"/>
      <c r="B30" s="21"/>
      <c r="C30" s="21"/>
      <c r="D30" s="21"/>
      <c r="E30" s="21"/>
      <c r="F30" s="21"/>
      <c r="G30" s="78"/>
      <c r="I30" s="21"/>
    </row>
    <row r="31" spans="1:9" x14ac:dyDescent="0.2">
      <c r="A31" s="77"/>
      <c r="B31" s="21"/>
      <c r="C31" s="21"/>
      <c r="D31" s="21"/>
      <c r="E31" s="21"/>
      <c r="F31" s="21"/>
      <c r="G31" s="78"/>
      <c r="I31" s="21"/>
    </row>
    <row r="32" spans="1:9" x14ac:dyDescent="0.2">
      <c r="A32" s="77"/>
      <c r="B32" s="21"/>
      <c r="C32" s="21"/>
      <c r="D32" s="21"/>
      <c r="E32" s="21"/>
      <c r="F32" s="21"/>
      <c r="G32" s="78"/>
      <c r="I32" s="21"/>
    </row>
    <row r="33" spans="1:7" x14ac:dyDescent="0.2">
      <c r="A33" s="77"/>
      <c r="B33" s="21"/>
      <c r="C33" s="21"/>
      <c r="D33" s="21"/>
      <c r="E33" s="21"/>
      <c r="F33" s="21"/>
      <c r="G33" s="78"/>
    </row>
    <row r="34" spans="1:7" x14ac:dyDescent="0.2">
      <c r="A34" s="77"/>
      <c r="B34" s="21"/>
      <c r="C34" s="21"/>
      <c r="D34" s="21"/>
      <c r="E34" s="21"/>
      <c r="F34" s="21"/>
      <c r="G34" s="78"/>
    </row>
    <row r="35" spans="1:7" x14ac:dyDescent="0.2">
      <c r="A35" s="77"/>
      <c r="B35" s="21"/>
      <c r="C35" s="21"/>
      <c r="D35" s="21"/>
      <c r="E35" s="21"/>
      <c r="F35" s="21"/>
      <c r="G35" s="78"/>
    </row>
    <row r="36" spans="1:7" x14ac:dyDescent="0.2">
      <c r="A36" s="77"/>
      <c r="B36" s="21"/>
      <c r="C36" s="21"/>
      <c r="D36" s="21"/>
      <c r="E36" s="21"/>
      <c r="F36" s="21"/>
      <c r="G36" s="78"/>
    </row>
    <row r="37" spans="1:7" ht="13.5" thickBot="1" x14ac:dyDescent="0.25">
      <c r="A37" s="112"/>
      <c r="B37" s="119"/>
      <c r="C37" s="119"/>
      <c r="D37" s="119"/>
      <c r="E37" s="119"/>
      <c r="F37" s="119"/>
      <c r="G37" s="120"/>
    </row>
    <row r="39" spans="1:7" x14ac:dyDescent="0.2">
      <c r="E39" s="44" t="s">
        <v>91</v>
      </c>
      <c r="F39" s="132">
        <f>COSH(2*PI())</f>
        <v>267.74676148374817</v>
      </c>
    </row>
    <row r="40" spans="1:7" x14ac:dyDescent="0.2">
      <c r="E40" s="44" t="s">
        <v>90</v>
      </c>
      <c r="F40" s="132">
        <f>COSH(0)</f>
        <v>1</v>
      </c>
    </row>
  </sheetData>
  <sheetProtection password="CECE" sheet="1" objects="1" scenarios="1" selectLockedCells="1"/>
  <pageMargins left="0.7" right="0.7" top="0.78740157499999996" bottom="0.78740157499999996" header="0.3" footer="0.3"/>
  <pageSetup paperSize="9" orientation="portrait" r:id="rId1"/>
  <headerFooter alignWithMargins="0">
    <oddHeader>&amp;R&amp;A</oddHeader>
    <oddFooter>&amp;L&amp;G&amp;Ccontact. www.jbladt.de &amp;RBladt: 23.02.2017
&amp;D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Calculation-1</vt:lpstr>
      <vt:lpstr>Calculation-2</vt:lpstr>
      <vt:lpstr>Formulas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Bladt</dc:creator>
  <cp:lastModifiedBy>Bladt</cp:lastModifiedBy>
  <cp:lastPrinted>2017-01-19T01:22:49Z</cp:lastPrinted>
  <dcterms:created xsi:type="dcterms:W3CDTF">2017-01-03T15:55:45Z</dcterms:created>
  <dcterms:modified xsi:type="dcterms:W3CDTF">2017-02-04T11:07:20Z</dcterms:modified>
</cp:coreProperties>
</file>